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ярославского 19" sheetId="1" r:id="rId1"/>
    <sheet name="накоп 2020" sheetId="2" r:id="rId2"/>
    <sheet name="Лист3" sheetId="3" r:id="rId3"/>
  </sheets>
  <definedNames>
    <definedName name="_xlnm.Print_Area" localSheetId="0">'ярославского 19'!$A$1:$E$115</definedName>
  </definedNames>
  <calcPr calcId="145621"/>
</workbook>
</file>

<file path=xl/calcChain.xml><?xml version="1.0" encoding="utf-8"?>
<calcChain xmlns="http://schemas.openxmlformats.org/spreadsheetml/2006/main">
  <c r="C77" i="1" l="1"/>
  <c r="C11" i="1"/>
  <c r="G10" i="3" l="1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78" i="3"/>
  <c r="G82" i="3"/>
  <c r="G86" i="3"/>
  <c r="F7" i="3"/>
  <c r="G7" i="3" s="1"/>
  <c r="F8" i="3"/>
  <c r="G8" i="3" s="1"/>
  <c r="F9" i="3"/>
  <c r="G9" i="3" s="1"/>
  <c r="F10" i="3"/>
  <c r="F11" i="3"/>
  <c r="G11" i="3" s="1"/>
  <c r="F12" i="3"/>
  <c r="G12" i="3" s="1"/>
  <c r="F13" i="3"/>
  <c r="G13" i="3" s="1"/>
  <c r="F14" i="3"/>
  <c r="F15" i="3"/>
  <c r="G15" i="3" s="1"/>
  <c r="F16" i="3"/>
  <c r="G16" i="3" s="1"/>
  <c r="F17" i="3"/>
  <c r="G17" i="3" s="1"/>
  <c r="F18" i="3"/>
  <c r="F19" i="3"/>
  <c r="G19" i="3" s="1"/>
  <c r="F20" i="3"/>
  <c r="G20" i="3" s="1"/>
  <c r="F21" i="3"/>
  <c r="G21" i="3" s="1"/>
  <c r="F22" i="3"/>
  <c r="F23" i="3"/>
  <c r="G23" i="3" s="1"/>
  <c r="F24" i="3"/>
  <c r="G24" i="3" s="1"/>
  <c r="F25" i="3"/>
  <c r="G25" i="3" s="1"/>
  <c r="F26" i="3"/>
  <c r="F27" i="3"/>
  <c r="G27" i="3" s="1"/>
  <c r="F28" i="3"/>
  <c r="G28" i="3" s="1"/>
  <c r="F29" i="3"/>
  <c r="G29" i="3" s="1"/>
  <c r="F30" i="3"/>
  <c r="F31" i="3"/>
  <c r="G31" i="3" s="1"/>
  <c r="F32" i="3"/>
  <c r="G32" i="3" s="1"/>
  <c r="F33" i="3"/>
  <c r="G33" i="3" s="1"/>
  <c r="F34" i="3"/>
  <c r="F35" i="3"/>
  <c r="G35" i="3" s="1"/>
  <c r="F36" i="3"/>
  <c r="G36" i="3" s="1"/>
  <c r="F37" i="3"/>
  <c r="G37" i="3" s="1"/>
  <c r="F38" i="3"/>
  <c r="F39" i="3"/>
  <c r="G39" i="3" s="1"/>
  <c r="F40" i="3"/>
  <c r="G40" i="3" s="1"/>
  <c r="F41" i="3"/>
  <c r="G41" i="3" s="1"/>
  <c r="F42" i="3"/>
  <c r="F43" i="3"/>
  <c r="G43" i="3" s="1"/>
  <c r="F44" i="3"/>
  <c r="G44" i="3" s="1"/>
  <c r="F45" i="3"/>
  <c r="G45" i="3" s="1"/>
  <c r="F46" i="3"/>
  <c r="F47" i="3"/>
  <c r="G47" i="3" s="1"/>
  <c r="F48" i="3"/>
  <c r="G48" i="3" s="1"/>
  <c r="F49" i="3"/>
  <c r="G49" i="3" s="1"/>
  <c r="F50" i="3"/>
  <c r="F51" i="3"/>
  <c r="G51" i="3" s="1"/>
  <c r="F52" i="3"/>
  <c r="G52" i="3" s="1"/>
  <c r="F53" i="3"/>
  <c r="G53" i="3" s="1"/>
  <c r="F54" i="3"/>
  <c r="F55" i="3"/>
  <c r="G55" i="3" s="1"/>
  <c r="F56" i="3"/>
  <c r="G56" i="3" s="1"/>
  <c r="F57" i="3"/>
  <c r="G57" i="3" s="1"/>
  <c r="F58" i="3"/>
  <c r="F59" i="3"/>
  <c r="G59" i="3" s="1"/>
  <c r="F60" i="3"/>
  <c r="G60" i="3" s="1"/>
  <c r="F61" i="3"/>
  <c r="G61" i="3" s="1"/>
  <c r="F62" i="3"/>
  <c r="F63" i="3"/>
  <c r="G63" i="3" s="1"/>
  <c r="F64" i="3"/>
  <c r="G64" i="3" s="1"/>
  <c r="F65" i="3"/>
  <c r="G65" i="3" s="1"/>
  <c r="F66" i="3"/>
  <c r="F67" i="3"/>
  <c r="G67" i="3" s="1"/>
  <c r="F68" i="3"/>
  <c r="G68" i="3" s="1"/>
  <c r="F69" i="3"/>
  <c r="G69" i="3" s="1"/>
  <c r="F70" i="3"/>
  <c r="F71" i="3"/>
  <c r="G71" i="3" s="1"/>
  <c r="F72" i="3"/>
  <c r="G72" i="3" s="1"/>
  <c r="F73" i="3"/>
  <c r="G73" i="3" s="1"/>
  <c r="F74" i="3"/>
  <c r="F75" i="3"/>
  <c r="G75" i="3" s="1"/>
  <c r="F76" i="3"/>
  <c r="G76" i="3" s="1"/>
  <c r="F77" i="3"/>
  <c r="G77" i="3" s="1"/>
  <c r="F78" i="3"/>
  <c r="F79" i="3"/>
  <c r="G79" i="3" s="1"/>
  <c r="F80" i="3"/>
  <c r="G80" i="3" s="1"/>
  <c r="F81" i="3"/>
  <c r="G81" i="3" s="1"/>
  <c r="F82" i="3"/>
  <c r="F83" i="3"/>
  <c r="G83" i="3" s="1"/>
  <c r="F84" i="3"/>
  <c r="G84" i="3" s="1"/>
  <c r="F85" i="3"/>
  <c r="G85" i="3" s="1"/>
  <c r="F86" i="3"/>
  <c r="F87" i="3"/>
  <c r="G87" i="3" s="1"/>
  <c r="F88" i="3"/>
  <c r="G88" i="3" s="1"/>
  <c r="F6" i="3"/>
  <c r="G6" i="3" s="1"/>
  <c r="C89" i="3"/>
  <c r="C93" i="3" s="1"/>
  <c r="C19" i="1" l="1"/>
  <c r="C99" i="1"/>
  <c r="C102" i="1"/>
  <c r="C49" i="1"/>
  <c r="C28" i="1"/>
  <c r="C91" i="1"/>
  <c r="C89" i="2"/>
  <c r="C93" i="2" s="1"/>
  <c r="B49" i="1" l="1"/>
  <c r="C21" i="1"/>
  <c r="C7" i="1" l="1"/>
  <c r="C96" i="1"/>
  <c r="C93" i="1"/>
  <c r="C16" i="1"/>
  <c r="C13" i="1"/>
  <c r="C10" i="1"/>
  <c r="C8" i="1" s="1"/>
  <c r="C112" i="1" l="1"/>
  <c r="C111" i="1"/>
  <c r="F112" i="1" l="1"/>
  <c r="C110" i="1"/>
  <c r="C113" i="1" l="1"/>
  <c r="B102" i="1"/>
  <c r="B91" i="1"/>
  <c r="B89" i="1"/>
  <c r="C114" i="1" l="1"/>
  <c r="C115" i="1" s="1"/>
  <c r="B88" i="1"/>
  <c r="B111" i="1"/>
  <c r="B110" i="1" s="1"/>
  <c r="B99" i="1"/>
  <c r="B96" i="1"/>
  <c r="B93" i="1"/>
  <c r="B90" i="1"/>
  <c r="B19" i="1"/>
  <c r="B16" i="1"/>
  <c r="B13" i="1"/>
  <c r="B112" i="1" l="1"/>
</calcChain>
</file>

<file path=xl/sharedStrings.xml><?xml version="1.0" encoding="utf-8"?>
<sst xmlns="http://schemas.openxmlformats.org/spreadsheetml/2006/main" count="560" uniqueCount="142">
  <si>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</si>
  <si>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</si>
  <si>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</si>
  <si>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</si>
  <si>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</si>
  <si>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</si>
  <si>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Годовая фактическая стоимость работ (услуг) с НДС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</si>
  <si>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</si>
  <si>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</si>
  <si>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</si>
  <si>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</si>
  <si>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</si>
  <si>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</si>
  <si>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</si>
  <si>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Адрес: ул. Ярославского, д. 19</t>
  </si>
  <si>
    <t>АО Читаглавснаб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</si>
  <si>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</si>
  <si>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</si>
  <si>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</si>
  <si>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</si>
  <si>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</si>
  <si>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</si>
  <si>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</si>
  <si>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</si>
  <si>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</si>
  <si>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</si>
  <si>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</si>
  <si>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</si>
  <si>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</si>
  <si>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</si>
  <si>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</si>
  <si>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</si>
  <si>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</si>
  <si>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Выезд а/машины по заявке</t>
  </si>
  <si>
    <t>выезд</t>
  </si>
  <si>
    <t>Закрытие и открытие стояков</t>
  </si>
  <si>
    <t>1 стояк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</si>
  <si>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</si>
  <si>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</si>
  <si>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</si>
  <si>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</si>
  <si>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ЯРОСЛАВСКОГО ул. д.19                                        </t>
  </si>
  <si>
    <t>Доходы по дому:</t>
  </si>
  <si>
    <t>Cуммa</t>
  </si>
  <si>
    <t>Замена электрической лампы накаливания</t>
  </si>
  <si>
    <t>шт.</t>
  </si>
  <si>
    <t>Замена электропатрона с материалами при закрытой арматуре</t>
  </si>
  <si>
    <t>Прочистка труб водоснабжения</t>
  </si>
  <si>
    <t>Смена вентиля до 20 мм</t>
  </si>
  <si>
    <t>Смена стекл</t>
  </si>
  <si>
    <t>Смена труб ГВС и ХВС д.32</t>
  </si>
  <si>
    <t>Смена труб ХВС и ГВС д. 25</t>
  </si>
  <si>
    <t>Смена труб канализации д.100</t>
  </si>
  <si>
    <t>Удаление воздуха со стояков отопления</t>
  </si>
  <si>
    <t>Чистка водоподогревателя</t>
  </si>
  <si>
    <t>смена труб ГВС и ХВС  д.20 ПП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</si>
  <si>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</si>
  <si>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</si>
  <si>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</si>
  <si>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</si>
  <si>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</si>
  <si>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</si>
  <si>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Демонтаж горки и планировка детской площадки</t>
  </si>
  <si>
    <t>ДератизациЯ</t>
  </si>
  <si>
    <t>Закрытие люка</t>
  </si>
  <si>
    <t>Замена вентиля д. 20 д. 15</t>
  </si>
  <si>
    <t>Замена пакетных выключателей</t>
  </si>
  <si>
    <t>Замена сборок д.20 с устр-м сбросника на водогаз-х трубах с прим.свар.</t>
  </si>
  <si>
    <t>Замена стояка ХВС</t>
  </si>
  <si>
    <t>Замена электровыключателей</t>
  </si>
  <si>
    <t>Замена электропатрона с материалами при открытой арматуре</t>
  </si>
  <si>
    <t>Замена электропроводки</t>
  </si>
  <si>
    <t>Изготовление и установка сничек на металлическую дверь</t>
  </si>
  <si>
    <t>Изготовление регистра отопления 3-х секционного</t>
  </si>
  <si>
    <t>Изоляция трубопроводов отопления и ВВП</t>
  </si>
  <si>
    <t>1 дом</t>
  </si>
  <si>
    <t>Навеска замка (крабовый)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</si>
  <si>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</si>
  <si>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</si>
  <si>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</si>
  <si>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Осмотр сантех. оборудования</t>
  </si>
  <si>
    <t>Отключение отопления</t>
  </si>
  <si>
    <t>Отогрев стояков с использованием а/м газель</t>
  </si>
  <si>
    <t>шт</t>
  </si>
  <si>
    <t>Очистка труб ХВС, ГВС</t>
  </si>
  <si>
    <t>Подготовка гидропромывка дома</t>
  </si>
  <si>
    <t>Промывка канализационного выпуска</t>
  </si>
  <si>
    <t>подъезд</t>
  </si>
  <si>
    <t>Ремонт КНС</t>
  </si>
  <si>
    <t>1 пм</t>
  </si>
  <si>
    <t>Ремонт дверных полотен</t>
  </si>
  <si>
    <t>Ремонт радиаторов</t>
  </si>
  <si>
    <t>100 рад</t>
  </si>
  <si>
    <t>Ремонт труб ГВС</t>
  </si>
  <si>
    <t>Ремонт труб КНС</t>
  </si>
  <si>
    <t>Ремонт штукатурки гипсовым раствором</t>
  </si>
  <si>
    <t>Санитарная обрезка сухих вершин и веток деревьев с исп-ем автовышки</t>
  </si>
  <si>
    <t>Сброс воздуха со стояков отопления с использованием а/м ИЖ</t>
  </si>
  <si>
    <t>Сброс воздуха со стояков отопления с использованием а/м газель</t>
  </si>
  <si>
    <t>Смена вентиля, д.32</t>
  </si>
  <si>
    <t>Смена кранов д 20 с использованием сварки</t>
  </si>
  <si>
    <t>Смена труб канализации д.50</t>
  </si>
  <si>
    <t>Смена труб отопления ППР д. 25 (без сварочных работ)</t>
  </si>
  <si>
    <t>Содержание ДРС 1,2 кв. 2020 г. коэф. 0,85;0,9;1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</si>
  <si>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</si>
  <si>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</si>
  <si>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</si>
  <si>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</si>
  <si>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</si>
  <si>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</si>
  <si>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</si>
  <si>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</si>
  <si>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</si>
  <si>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пластиковых окон в подъезде, г. Чита, ул. Ярославского, 19,</t>
  </si>
  <si>
    <t>Установка почтовых ящиков (без ст-ти почтового ящика)</t>
  </si>
  <si>
    <t>Установка светильников с датчиком на движение</t>
  </si>
  <si>
    <t>Установка урны</t>
  </si>
  <si>
    <t>Установка электро розетки в местах общего пользования</t>
  </si>
  <si>
    <t>Фасонные части: муфта ППР 20</t>
  </si>
  <si>
    <t>Фасонные части: муфта ППР 25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</si>
  <si>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</si>
  <si>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</si>
  <si>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замена стояка хвс д 32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</si>
  <si>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</si>
  <si>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</si>
  <si>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заделка кирпичных стен в подъезде</t>
  </si>
  <si>
    <t>этаж</t>
  </si>
  <si>
    <t>замена электропроводки</t>
  </si>
  <si>
    <t>ремонт кровли</t>
  </si>
  <si>
    <t>кровля</t>
  </si>
  <si>
    <t>смена труб ГВС  и ХВС д.20 ПП</t>
  </si>
  <si>
    <t>смена труб отопления д.20 (металл)</t>
  </si>
  <si>
    <t>п/м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</si>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</sst>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&quot; &quot;##0.00_-;\-* #&quot; &quot;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Alignment="1">
      <alignment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/>
    <xf numFmtId="0" fontId="10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2" fontId="11" fillId="3" borderId="2" xfId="1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wrapText="1"/>
    </xf>
    <xf numFmtId="165" fontId="0" fillId="0" borderId="3" xfId="0" applyNumberFormat="1" applyFill="1" applyBorder="1"/>
    <xf numFmtId="165" fontId="10" fillId="0" borderId="3" xfId="0" applyNumberFormat="1" applyFont="1" applyFill="1" applyBorder="1"/>
    <xf numFmtId="49" fontId="0" fillId="4" borderId="3" xfId="0" applyNumberFormat="1" applyFill="1" applyBorder="1"/>
    <xf numFmtId="165" fontId="0" fillId="4" borderId="3" xfId="0" applyNumberFormat="1" applyFill="1" applyBorder="1"/>
    <xf numFmtId="0" fontId="0" fillId="4" borderId="0" xfId="0" applyFill="1"/>
    <xf numFmtId="165" fontId="0" fillId="0" borderId="0" xfId="0" applyNumberFormat="1"/>
    <xf numFmtId="43" fontId="0" fillId="0" borderId="0" xfId="0" applyNumberFormat="1"/>
    <xf numFmtId="165" fontId="0" fillId="5" borderId="3" xfId="0" applyNumberFormat="1" applyFill="1" applyBorder="1"/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workbookViewId="0">
      <selection activeCell="C5" sqref="C5"/>
    </sheetView>
  </sheetViews>
  <sheetFormatPr defaultRowHeight="15" outlineLevelRow="1" x14ac:dyDescent="0.25"/>
  <cols>
    <col min="1" max="1" width="59.5703125" style="26" customWidth="1"/>
    <col min="2" max="2" width="15.5703125" style="10" hidden="1" customWidth="1"/>
    <col min="3" max="3" width="15.5703125" style="27" customWidth="1"/>
    <col min="4" max="4" width="12.140625" style="28" customWidth="1"/>
    <col min="5" max="5" width="20" style="29" customWidth="1"/>
    <col min="6" max="6" width="12.5703125" style="8" customWidth="1"/>
    <col min="7" max="16384" width="9.140625" style="8"/>
  </cols>
  <sheetData>
    <row r="1" spans="1:5" ht="44.25" customHeight="1" x14ac:dyDescent="0.25">
      <c r="A1" s="45" t="s">
        <v>10</v>
      </c>
      <c r="B1" s="45"/>
      <c r="C1" s="45"/>
      <c r="D1" s="45"/>
      <c r="E1" s="45"/>
    </row>
    <row r="2" spans="1:5" ht="28.5" customHeight="1" x14ac:dyDescent="0.25">
      <c r="A2" s="9" t="s">
        <v>14</v>
      </c>
      <c r="B2" s="10" t="s">
        <v>8</v>
      </c>
      <c r="C2" s="47" t="s">
        <v>133</v>
      </c>
      <c r="D2" s="47"/>
      <c r="E2" s="47"/>
    </row>
    <row r="3" spans="1:5" ht="57" customHeight="1" x14ac:dyDescent="0.25">
      <c r="A3" s="11" t="s">
        <v>3</v>
      </c>
      <c r="B3" s="1" t="s">
        <v>0</v>
      </c>
      <c r="C3" s="6" t="s">
        <v>6</v>
      </c>
      <c r="D3" s="12" t="s">
        <v>1</v>
      </c>
      <c r="E3" s="13" t="s">
        <v>2</v>
      </c>
    </row>
    <row r="4" spans="1:5" x14ac:dyDescent="0.25">
      <c r="A4" s="48" t="s">
        <v>42</v>
      </c>
      <c r="B4" s="49"/>
      <c r="C4" s="49"/>
      <c r="D4" s="49"/>
      <c r="E4" s="50"/>
    </row>
    <row r="5" spans="1:5" ht="28.5" x14ac:dyDescent="0.25">
      <c r="A5" s="11" t="s">
        <v>134</v>
      </c>
      <c r="B5" s="1"/>
      <c r="C5" s="6">
        <v>1151677.32</v>
      </c>
      <c r="D5" s="17" t="s">
        <v>56</v>
      </c>
      <c r="E5" s="13"/>
    </row>
    <row r="6" spans="1:5" x14ac:dyDescent="0.25">
      <c r="A6" s="11" t="s">
        <v>135</v>
      </c>
      <c r="B6" s="1"/>
      <c r="C6" s="6">
        <v>1068814.05</v>
      </c>
      <c r="D6" s="17" t="s">
        <v>56</v>
      </c>
      <c r="E6" s="13"/>
    </row>
    <row r="7" spans="1:5" x14ac:dyDescent="0.25">
      <c r="A7" s="30" t="s">
        <v>136</v>
      </c>
      <c r="B7" s="1"/>
      <c r="C7" s="6">
        <f>C6-C5</f>
        <v>-82863.270000000019</v>
      </c>
      <c r="D7" s="17" t="s">
        <v>56</v>
      </c>
      <c r="E7" s="13"/>
    </row>
    <row r="8" spans="1:5" x14ac:dyDescent="0.25">
      <c r="A8" s="11" t="s">
        <v>11</v>
      </c>
      <c r="B8" s="1"/>
      <c r="C8" s="6">
        <f>C9+C10</f>
        <v>178545.36</v>
      </c>
      <c r="D8" s="17" t="s">
        <v>56</v>
      </c>
      <c r="E8" s="13"/>
    </row>
    <row r="9" spans="1:5" x14ac:dyDescent="0.25">
      <c r="A9" s="11" t="s">
        <v>15</v>
      </c>
      <c r="B9" s="1"/>
      <c r="C9" s="35">
        <v>169029.84</v>
      </c>
      <c r="D9" s="17" t="s">
        <v>56</v>
      </c>
      <c r="E9" s="13"/>
    </row>
    <row r="10" spans="1:5" x14ac:dyDescent="0.25">
      <c r="A10" s="11" t="s">
        <v>12</v>
      </c>
      <c r="B10" s="1"/>
      <c r="C10" s="35">
        <f>792.96*12</f>
        <v>9515.52</v>
      </c>
      <c r="D10" s="17" t="s">
        <v>56</v>
      </c>
      <c r="E10" s="13"/>
    </row>
    <row r="11" spans="1:5" x14ac:dyDescent="0.25">
      <c r="A11" s="2" t="s">
        <v>137</v>
      </c>
      <c r="B11" s="14"/>
      <c r="C11" s="15">
        <f>C5+C9</f>
        <v>1320707.1600000001</v>
      </c>
      <c r="D11" s="17" t="s">
        <v>56</v>
      </c>
      <c r="E11" s="4"/>
    </row>
    <row r="12" spans="1:5" x14ac:dyDescent="0.25">
      <c r="A12" s="46" t="s">
        <v>13</v>
      </c>
      <c r="B12" s="46"/>
      <c r="C12" s="46"/>
      <c r="D12" s="46"/>
      <c r="E12" s="46"/>
    </row>
    <row r="13" spans="1:5" ht="29.25" thickBot="1" x14ac:dyDescent="0.3">
      <c r="A13" s="2" t="s">
        <v>17</v>
      </c>
      <c r="B13" s="14" t="e">
        <f>#REF!</f>
        <v>#REF!</v>
      </c>
      <c r="C13" s="15">
        <f>C14+C15</f>
        <v>202056.66</v>
      </c>
      <c r="D13" s="5"/>
      <c r="E13" s="4"/>
    </row>
    <row r="14" spans="1:5" s="32" customFormat="1" ht="15.75" thickBot="1" x14ac:dyDescent="0.3">
      <c r="A14" s="34" t="s">
        <v>111</v>
      </c>
      <c r="B14" s="34"/>
      <c r="C14" s="37">
        <v>98900.1</v>
      </c>
      <c r="D14" s="34" t="s">
        <v>5</v>
      </c>
      <c r="E14" s="37">
        <v>25038</v>
      </c>
    </row>
    <row r="15" spans="1:5" s="32" customFormat="1" ht="15.75" thickBot="1" x14ac:dyDescent="0.3">
      <c r="A15" s="34" t="s">
        <v>112</v>
      </c>
      <c r="B15" s="34"/>
      <c r="C15" s="37">
        <v>103156.56</v>
      </c>
      <c r="D15" s="34" t="s">
        <v>4</v>
      </c>
      <c r="E15" s="37">
        <v>25038</v>
      </c>
    </row>
    <row r="16" spans="1:5" ht="29.25" thickBot="1" x14ac:dyDescent="0.3">
      <c r="A16" s="2" t="s">
        <v>18</v>
      </c>
      <c r="B16" s="14" t="e">
        <f>#REF!</f>
        <v>#REF!</v>
      </c>
      <c r="C16" s="15">
        <f>C17+C18</f>
        <v>85687.41</v>
      </c>
      <c r="D16" s="5"/>
      <c r="E16" s="4"/>
    </row>
    <row r="17" spans="1:5" s="32" customFormat="1" ht="15.75" thickBot="1" x14ac:dyDescent="0.3">
      <c r="A17" s="34" t="s">
        <v>107</v>
      </c>
      <c r="B17" s="34"/>
      <c r="C17" s="37">
        <v>38099.82</v>
      </c>
      <c r="D17" s="34" t="s">
        <v>4</v>
      </c>
      <c r="E17" s="37">
        <v>22951.7</v>
      </c>
    </row>
    <row r="18" spans="1:5" s="32" customFormat="1" ht="15.75" thickBot="1" x14ac:dyDescent="0.3">
      <c r="A18" s="34" t="s">
        <v>108</v>
      </c>
      <c r="B18" s="34"/>
      <c r="C18" s="37">
        <v>47587.59</v>
      </c>
      <c r="D18" s="34" t="s">
        <v>4</v>
      </c>
      <c r="E18" s="37">
        <v>25046.1</v>
      </c>
    </row>
    <row r="19" spans="1:5" ht="29.25" thickBot="1" x14ac:dyDescent="0.3">
      <c r="A19" s="2" t="s">
        <v>19</v>
      </c>
      <c r="B19" s="16" t="e">
        <f>#REF!+#REF!</f>
        <v>#REF!</v>
      </c>
      <c r="C19" s="15">
        <f>C20</f>
        <v>11446.59</v>
      </c>
      <c r="D19" s="7"/>
      <c r="E19" s="4"/>
    </row>
    <row r="20" spans="1:5" s="32" customFormat="1" ht="15.75" thickBot="1" x14ac:dyDescent="0.3">
      <c r="A20" s="34" t="s">
        <v>58</v>
      </c>
      <c r="B20" s="34"/>
      <c r="C20" s="37">
        <v>11446.59</v>
      </c>
      <c r="D20" s="34" t="s">
        <v>16</v>
      </c>
      <c r="E20" s="37">
        <v>177</v>
      </c>
    </row>
    <row r="21" spans="1:5" ht="43.5" thickBot="1" x14ac:dyDescent="0.3">
      <c r="A21" s="2" t="s">
        <v>20</v>
      </c>
      <c r="B21" s="14"/>
      <c r="C21" s="15">
        <f>SUM(C22:C27)</f>
        <v>28292.940000000002</v>
      </c>
      <c r="D21" s="5"/>
      <c r="E21" s="4"/>
    </row>
    <row r="22" spans="1:5" s="32" customFormat="1" ht="15.75" thickBot="1" x14ac:dyDescent="0.3">
      <c r="A22" s="34" t="s">
        <v>59</v>
      </c>
      <c r="B22" s="34"/>
      <c r="C22" s="37">
        <v>2503.8000000000002</v>
      </c>
      <c r="D22" s="34" t="s">
        <v>4</v>
      </c>
      <c r="E22" s="37">
        <v>25038</v>
      </c>
    </row>
    <row r="23" spans="1:5" s="32" customFormat="1" ht="15.75" thickBot="1" x14ac:dyDescent="0.3">
      <c r="A23" s="34" t="s">
        <v>60</v>
      </c>
      <c r="B23" s="34"/>
      <c r="C23" s="37">
        <v>2253.42</v>
      </c>
      <c r="D23" s="34" t="s">
        <v>4</v>
      </c>
      <c r="E23" s="37">
        <v>25038</v>
      </c>
    </row>
    <row r="24" spans="1:5" s="32" customFormat="1" ht="15.75" thickBot="1" x14ac:dyDescent="0.3">
      <c r="A24" s="34" t="s">
        <v>120</v>
      </c>
      <c r="B24" s="34"/>
      <c r="C24" s="37">
        <v>2253.42</v>
      </c>
      <c r="D24" s="34" t="s">
        <v>4</v>
      </c>
      <c r="E24" s="37">
        <v>25038</v>
      </c>
    </row>
    <row r="25" spans="1:5" s="32" customFormat="1" ht="15.75" thickBot="1" x14ac:dyDescent="0.3">
      <c r="A25" s="34" t="s">
        <v>121</v>
      </c>
      <c r="B25" s="34"/>
      <c r="C25" s="37">
        <v>2253.42</v>
      </c>
      <c r="D25" s="34" t="s">
        <v>4</v>
      </c>
      <c r="E25" s="37">
        <v>25038</v>
      </c>
    </row>
    <row r="26" spans="1:5" s="32" customFormat="1" ht="15.75" thickBot="1" x14ac:dyDescent="0.3">
      <c r="A26" s="34" t="s">
        <v>123</v>
      </c>
      <c r="B26" s="34"/>
      <c r="C26" s="37">
        <v>9514.44</v>
      </c>
      <c r="D26" s="34" t="s">
        <v>4</v>
      </c>
      <c r="E26" s="37">
        <v>25038</v>
      </c>
    </row>
    <row r="27" spans="1:5" s="32" customFormat="1" ht="15.75" thickBot="1" x14ac:dyDescent="0.3">
      <c r="A27" s="34" t="s">
        <v>124</v>
      </c>
      <c r="B27" s="34"/>
      <c r="C27" s="37">
        <v>9514.44</v>
      </c>
      <c r="D27" s="34" t="s">
        <v>4</v>
      </c>
      <c r="E27" s="37">
        <v>25038</v>
      </c>
    </row>
    <row r="28" spans="1:5" s="19" customFormat="1" ht="43.5" outlineLevel="1" thickBot="1" x14ac:dyDescent="0.3">
      <c r="A28" s="2" t="s">
        <v>21</v>
      </c>
      <c r="B28" s="18"/>
      <c r="C28" s="15">
        <f>SUM(C29:C48)</f>
        <v>164833.99000000005</v>
      </c>
      <c r="D28" s="18"/>
      <c r="E28" s="18"/>
    </row>
    <row r="29" spans="1:5" s="32" customFormat="1" ht="15.75" thickBot="1" x14ac:dyDescent="0.3">
      <c r="A29" s="34" t="s">
        <v>113</v>
      </c>
      <c r="B29" s="34"/>
      <c r="C29" s="37">
        <v>19249</v>
      </c>
      <c r="D29" s="34" t="s">
        <v>87</v>
      </c>
      <c r="E29" s="37">
        <v>1</v>
      </c>
    </row>
    <row r="30" spans="1:5" s="32" customFormat="1" ht="15.75" thickBot="1" x14ac:dyDescent="0.3">
      <c r="A30" s="34" t="s">
        <v>114</v>
      </c>
      <c r="B30" s="34"/>
      <c r="C30" s="37">
        <v>289.86</v>
      </c>
      <c r="D30" s="34" t="s">
        <v>45</v>
      </c>
      <c r="E30" s="37">
        <v>1.5</v>
      </c>
    </row>
    <row r="31" spans="1:5" s="32" customFormat="1" ht="15.75" thickBot="1" x14ac:dyDescent="0.3">
      <c r="A31" s="34" t="s">
        <v>115</v>
      </c>
      <c r="B31" s="34"/>
      <c r="C31" s="37">
        <v>3098.55</v>
      </c>
      <c r="D31" s="34" t="s">
        <v>83</v>
      </c>
      <c r="E31" s="37">
        <v>3</v>
      </c>
    </row>
    <row r="32" spans="1:5" s="32" customFormat="1" ht="15.75" thickBot="1" x14ac:dyDescent="0.3">
      <c r="A32" s="34" t="s">
        <v>115</v>
      </c>
      <c r="B32" s="34"/>
      <c r="C32" s="37">
        <v>2065.6999999999998</v>
      </c>
      <c r="D32" s="34" t="s">
        <v>83</v>
      </c>
      <c r="E32" s="37">
        <v>2</v>
      </c>
    </row>
    <row r="33" spans="1:5" s="32" customFormat="1" ht="15.75" thickBot="1" x14ac:dyDescent="0.3">
      <c r="A33" s="34" t="s">
        <v>44</v>
      </c>
      <c r="B33" s="34"/>
      <c r="C33" s="37">
        <v>952.8</v>
      </c>
      <c r="D33" s="34" t="s">
        <v>45</v>
      </c>
      <c r="E33" s="37">
        <v>12</v>
      </c>
    </row>
    <row r="34" spans="1:5" s="32" customFormat="1" ht="15.75" thickBot="1" x14ac:dyDescent="0.3">
      <c r="A34" s="34" t="s">
        <v>69</v>
      </c>
      <c r="B34" s="34"/>
      <c r="C34" s="37">
        <v>186.91</v>
      </c>
      <c r="D34" s="34" t="s">
        <v>45</v>
      </c>
      <c r="E34" s="37">
        <v>1</v>
      </c>
    </row>
    <row r="35" spans="1:5" s="32" customFormat="1" ht="15.75" thickBot="1" x14ac:dyDescent="0.3">
      <c r="A35" s="34" t="s">
        <v>46</v>
      </c>
      <c r="B35" s="34"/>
      <c r="C35" s="37">
        <v>9358.44</v>
      </c>
      <c r="D35" s="34" t="s">
        <v>45</v>
      </c>
      <c r="E35" s="37">
        <v>42</v>
      </c>
    </row>
    <row r="36" spans="1:5" s="32" customFormat="1" ht="15.75" thickBot="1" x14ac:dyDescent="0.3">
      <c r="A36" s="34" t="s">
        <v>70</v>
      </c>
      <c r="B36" s="34"/>
      <c r="C36" s="37">
        <v>922.44</v>
      </c>
      <c r="D36" s="34" t="s">
        <v>45</v>
      </c>
      <c r="E36" s="37">
        <v>4</v>
      </c>
    </row>
    <row r="37" spans="1:5" s="32" customFormat="1" ht="15.75" thickBot="1" x14ac:dyDescent="0.3">
      <c r="A37" s="34" t="s">
        <v>71</v>
      </c>
      <c r="B37" s="34"/>
      <c r="C37" s="37">
        <v>234.85</v>
      </c>
      <c r="D37" s="34" t="s">
        <v>5</v>
      </c>
      <c r="E37" s="37">
        <v>1</v>
      </c>
    </row>
    <row r="38" spans="1:5" s="32" customFormat="1" ht="15.75" thickBot="1" x14ac:dyDescent="0.3">
      <c r="A38" s="34" t="s">
        <v>72</v>
      </c>
      <c r="B38" s="34"/>
      <c r="C38" s="37">
        <v>165.28</v>
      </c>
      <c r="D38" s="34" t="s">
        <v>45</v>
      </c>
      <c r="E38" s="37">
        <v>2</v>
      </c>
    </row>
    <row r="39" spans="1:5" s="32" customFormat="1" ht="15.75" thickBot="1" x14ac:dyDescent="0.3">
      <c r="A39" s="34" t="s">
        <v>125</v>
      </c>
      <c r="B39" s="34"/>
      <c r="C39" s="37">
        <v>10135.68</v>
      </c>
      <c r="D39" s="34" t="s">
        <v>126</v>
      </c>
      <c r="E39" s="37">
        <v>4</v>
      </c>
    </row>
    <row r="40" spans="1:5" s="32" customFormat="1" ht="15.75" thickBot="1" x14ac:dyDescent="0.3">
      <c r="A40" s="34" t="s">
        <v>127</v>
      </c>
      <c r="B40" s="34"/>
      <c r="C40" s="37">
        <v>11742.5</v>
      </c>
      <c r="D40" s="34" t="s">
        <v>5</v>
      </c>
      <c r="E40" s="37">
        <v>50</v>
      </c>
    </row>
    <row r="41" spans="1:5" s="32" customFormat="1" ht="15.75" thickBot="1" x14ac:dyDescent="0.3">
      <c r="A41" s="34" t="s">
        <v>128</v>
      </c>
      <c r="B41" s="34"/>
      <c r="C41" s="37">
        <v>98160</v>
      </c>
      <c r="D41" s="34" t="s">
        <v>129</v>
      </c>
      <c r="E41" s="37">
        <v>1</v>
      </c>
    </row>
    <row r="42" spans="1:5" s="32" customFormat="1" ht="15.75" thickBot="1" x14ac:dyDescent="0.3">
      <c r="A42" s="34" t="s">
        <v>64</v>
      </c>
      <c r="B42" s="34"/>
      <c r="C42" s="37">
        <v>559.19000000000005</v>
      </c>
      <c r="D42" s="34" t="s">
        <v>45</v>
      </c>
      <c r="E42" s="37">
        <v>1</v>
      </c>
    </row>
    <row r="43" spans="1:5" s="32" customFormat="1" ht="15.75" thickBot="1" x14ac:dyDescent="0.3">
      <c r="A43" s="34" t="s">
        <v>66</v>
      </c>
      <c r="B43" s="34"/>
      <c r="C43" s="37">
        <v>1087.53</v>
      </c>
      <c r="D43" s="34" t="s">
        <v>45</v>
      </c>
      <c r="E43" s="37">
        <v>3</v>
      </c>
    </row>
    <row r="44" spans="1:5" s="32" customFormat="1" ht="15.75" thickBot="1" x14ac:dyDescent="0.3">
      <c r="A44" s="34" t="s">
        <v>76</v>
      </c>
      <c r="B44" s="34"/>
      <c r="C44" s="37">
        <v>666.76</v>
      </c>
      <c r="D44" s="34" t="s">
        <v>45</v>
      </c>
      <c r="E44" s="37">
        <v>2</v>
      </c>
    </row>
    <row r="45" spans="1:5" s="32" customFormat="1" ht="15.75" thickBot="1" x14ac:dyDescent="0.3">
      <c r="A45" s="34" t="s">
        <v>90</v>
      </c>
      <c r="B45" s="34"/>
      <c r="C45" s="37">
        <v>1034.98</v>
      </c>
      <c r="D45" s="34" t="s">
        <v>45</v>
      </c>
      <c r="E45" s="37">
        <v>1</v>
      </c>
    </row>
    <row r="46" spans="1:5" s="32" customFormat="1" ht="15.75" thickBot="1" x14ac:dyDescent="0.3">
      <c r="A46" s="34" t="s">
        <v>95</v>
      </c>
      <c r="B46" s="34"/>
      <c r="C46" s="37">
        <v>1136.04</v>
      </c>
      <c r="D46" s="34" t="s">
        <v>4</v>
      </c>
      <c r="E46" s="37">
        <v>6</v>
      </c>
    </row>
    <row r="47" spans="1:5" s="32" customFormat="1" ht="15.75" thickBot="1" x14ac:dyDescent="0.3">
      <c r="A47" s="34" t="s">
        <v>49</v>
      </c>
      <c r="B47" s="34"/>
      <c r="C47" s="37">
        <v>3424.38</v>
      </c>
      <c r="D47" s="34" t="s">
        <v>4</v>
      </c>
      <c r="E47" s="37">
        <v>4.5999999999999996</v>
      </c>
    </row>
    <row r="48" spans="1:5" s="32" customFormat="1" ht="15.75" thickBot="1" x14ac:dyDescent="0.3">
      <c r="A48" s="34" t="s">
        <v>117</v>
      </c>
      <c r="B48" s="34"/>
      <c r="C48" s="37">
        <v>363.1</v>
      </c>
      <c r="D48" s="34" t="s">
        <v>45</v>
      </c>
      <c r="E48" s="37">
        <v>1</v>
      </c>
    </row>
    <row r="49" spans="1:6" ht="57.75" thickBot="1" x14ac:dyDescent="0.3">
      <c r="A49" s="2" t="s">
        <v>22</v>
      </c>
      <c r="B49" s="14" t="e">
        <f>SUM(#REF!)</f>
        <v>#REF!</v>
      </c>
      <c r="C49" s="15">
        <f>SUM(C50:C87)</f>
        <v>348520.16</v>
      </c>
      <c r="D49" s="5"/>
      <c r="E49" s="4"/>
      <c r="F49" s="20"/>
    </row>
    <row r="50" spans="1:6" s="32" customFormat="1" ht="15.75" thickBot="1" x14ac:dyDescent="0.3">
      <c r="A50" s="34" t="s">
        <v>97</v>
      </c>
      <c r="B50" s="34"/>
      <c r="C50" s="37">
        <v>409.36</v>
      </c>
      <c r="D50" s="34" t="s">
        <v>36</v>
      </c>
      <c r="E50" s="37">
        <v>1</v>
      </c>
    </row>
    <row r="51" spans="1:6" s="32" customFormat="1" ht="15.75" thickBot="1" x14ac:dyDescent="0.3">
      <c r="A51" s="34" t="s">
        <v>98</v>
      </c>
      <c r="B51" s="34"/>
      <c r="C51" s="37">
        <v>694.5</v>
      </c>
      <c r="D51" s="34" t="s">
        <v>36</v>
      </c>
      <c r="E51" s="37">
        <v>1</v>
      </c>
    </row>
    <row r="52" spans="1:6" s="32" customFormat="1" ht="15.75" thickBot="1" x14ac:dyDescent="0.3">
      <c r="A52" s="34" t="s">
        <v>48</v>
      </c>
      <c r="B52" s="34"/>
      <c r="C52" s="37">
        <v>1219.98</v>
      </c>
      <c r="D52" s="34" t="s">
        <v>45</v>
      </c>
      <c r="E52" s="37">
        <v>2</v>
      </c>
    </row>
    <row r="53" spans="1:6" s="32" customFormat="1" ht="15.75" thickBot="1" x14ac:dyDescent="0.3">
      <c r="A53" s="34" t="s">
        <v>99</v>
      </c>
      <c r="B53" s="34"/>
      <c r="C53" s="37">
        <v>1908.82</v>
      </c>
      <c r="D53" s="34" t="s">
        <v>45</v>
      </c>
      <c r="E53" s="37">
        <v>2</v>
      </c>
    </row>
    <row r="54" spans="1:6" s="32" customFormat="1" ht="15.75" thickBot="1" x14ac:dyDescent="0.3">
      <c r="A54" s="34" t="s">
        <v>100</v>
      </c>
      <c r="B54" s="34"/>
      <c r="C54" s="37">
        <v>873.34</v>
      </c>
      <c r="D54" s="34" t="s">
        <v>45</v>
      </c>
      <c r="E54" s="37">
        <v>2</v>
      </c>
    </row>
    <row r="55" spans="1:6" s="32" customFormat="1" ht="15.75" thickBot="1" x14ac:dyDescent="0.3">
      <c r="A55" s="34" t="s">
        <v>50</v>
      </c>
      <c r="B55" s="34"/>
      <c r="C55" s="37">
        <v>51136</v>
      </c>
      <c r="D55" s="34" t="s">
        <v>5</v>
      </c>
      <c r="E55" s="37">
        <v>34</v>
      </c>
    </row>
    <row r="56" spans="1:6" s="32" customFormat="1" ht="15.75" thickBot="1" x14ac:dyDescent="0.3">
      <c r="A56" s="34" t="s">
        <v>51</v>
      </c>
      <c r="B56" s="34"/>
      <c r="C56" s="37">
        <v>1473</v>
      </c>
      <c r="D56" s="34" t="s">
        <v>5</v>
      </c>
      <c r="E56" s="37">
        <v>1</v>
      </c>
    </row>
    <row r="57" spans="1:6" s="32" customFormat="1" ht="15.75" thickBot="1" x14ac:dyDescent="0.3">
      <c r="A57" s="34" t="s">
        <v>52</v>
      </c>
      <c r="B57" s="34"/>
      <c r="C57" s="37">
        <v>7672</v>
      </c>
      <c r="D57" s="34" t="s">
        <v>5</v>
      </c>
      <c r="E57" s="37">
        <v>7</v>
      </c>
    </row>
    <row r="58" spans="1:6" s="32" customFormat="1" ht="15.75" thickBot="1" x14ac:dyDescent="0.3">
      <c r="A58" s="34" t="s">
        <v>101</v>
      </c>
      <c r="B58" s="34"/>
      <c r="C58" s="37">
        <v>6312</v>
      </c>
      <c r="D58" s="34" t="s">
        <v>5</v>
      </c>
      <c r="E58" s="37">
        <v>8</v>
      </c>
    </row>
    <row r="59" spans="1:6" s="32" customFormat="1" ht="15.75" thickBot="1" x14ac:dyDescent="0.3">
      <c r="A59" s="34" t="s">
        <v>102</v>
      </c>
      <c r="B59" s="34"/>
      <c r="C59" s="37">
        <v>8452.4</v>
      </c>
      <c r="D59" s="34" t="s">
        <v>45</v>
      </c>
      <c r="E59" s="37">
        <v>11</v>
      </c>
    </row>
    <row r="60" spans="1:6" s="32" customFormat="1" ht="15.75" thickBot="1" x14ac:dyDescent="0.3">
      <c r="A60" s="34" t="s">
        <v>91</v>
      </c>
      <c r="B60" s="34"/>
      <c r="C60" s="37">
        <v>28005</v>
      </c>
      <c r="D60" s="34" t="s">
        <v>92</v>
      </c>
      <c r="E60" s="37">
        <v>1</v>
      </c>
    </row>
    <row r="61" spans="1:6" s="32" customFormat="1" ht="15.75" thickBot="1" x14ac:dyDescent="0.3">
      <c r="A61" s="34" t="s">
        <v>93</v>
      </c>
      <c r="B61" s="34"/>
      <c r="C61" s="37">
        <v>8.1</v>
      </c>
      <c r="D61" s="34" t="s">
        <v>5</v>
      </c>
      <c r="E61" s="37">
        <v>0.01</v>
      </c>
    </row>
    <row r="62" spans="1:6" s="32" customFormat="1" ht="15.75" thickBot="1" x14ac:dyDescent="0.3">
      <c r="A62" s="34" t="s">
        <v>94</v>
      </c>
      <c r="B62" s="34"/>
      <c r="C62" s="37">
        <v>821.48</v>
      </c>
      <c r="D62" s="34" t="s">
        <v>45</v>
      </c>
      <c r="E62" s="37">
        <v>4</v>
      </c>
    </row>
    <row r="63" spans="1:6" s="32" customFormat="1" ht="15.75" thickBot="1" x14ac:dyDescent="0.3">
      <c r="A63" s="34" t="s">
        <v>79</v>
      </c>
      <c r="B63" s="34"/>
      <c r="C63" s="37">
        <v>2670.01</v>
      </c>
      <c r="D63" s="34" t="s">
        <v>75</v>
      </c>
      <c r="E63" s="37">
        <v>7</v>
      </c>
    </row>
    <row r="64" spans="1:6" s="32" customFormat="1" ht="15.75" thickBot="1" x14ac:dyDescent="0.3">
      <c r="A64" s="34" t="s">
        <v>80</v>
      </c>
      <c r="B64" s="34"/>
      <c r="C64" s="37">
        <v>797.16</v>
      </c>
      <c r="D64" s="34" t="s">
        <v>45</v>
      </c>
      <c r="E64" s="37">
        <v>4</v>
      </c>
    </row>
    <row r="65" spans="1:5" s="32" customFormat="1" ht="15.75" thickBot="1" x14ac:dyDescent="0.3">
      <c r="A65" s="34" t="s">
        <v>81</v>
      </c>
      <c r="B65" s="34"/>
      <c r="C65" s="37">
        <v>1117.43</v>
      </c>
      <c r="D65" s="34" t="s">
        <v>45</v>
      </c>
      <c r="E65" s="37">
        <v>1</v>
      </c>
    </row>
    <row r="66" spans="1:5" s="32" customFormat="1" ht="15.75" thickBot="1" x14ac:dyDescent="0.3">
      <c r="A66" s="34" t="s">
        <v>82</v>
      </c>
      <c r="B66" s="34"/>
      <c r="C66" s="37">
        <v>576.87</v>
      </c>
      <c r="D66" s="34" t="s">
        <v>83</v>
      </c>
      <c r="E66" s="37">
        <v>1</v>
      </c>
    </row>
    <row r="67" spans="1:5" s="32" customFormat="1" ht="15.75" thickBot="1" x14ac:dyDescent="0.3">
      <c r="A67" s="34" t="s">
        <v>37</v>
      </c>
      <c r="B67" s="34"/>
      <c r="C67" s="37">
        <v>24109.279999999999</v>
      </c>
      <c r="D67" s="34" t="s">
        <v>5</v>
      </c>
      <c r="E67" s="37">
        <v>173</v>
      </c>
    </row>
    <row r="68" spans="1:5" s="32" customFormat="1" ht="15.75" thickBot="1" x14ac:dyDescent="0.3">
      <c r="A68" s="34" t="s">
        <v>84</v>
      </c>
      <c r="B68" s="34"/>
      <c r="C68" s="37">
        <v>12.07</v>
      </c>
      <c r="D68" s="34" t="s">
        <v>5</v>
      </c>
      <c r="E68" s="37">
        <v>0.1</v>
      </c>
    </row>
    <row r="69" spans="1:5" s="32" customFormat="1" ht="15.75" thickBot="1" x14ac:dyDescent="0.3">
      <c r="A69" s="34" t="s">
        <v>85</v>
      </c>
      <c r="B69" s="34"/>
      <c r="C69" s="37">
        <v>9353.16</v>
      </c>
      <c r="D69" s="34" t="s">
        <v>75</v>
      </c>
      <c r="E69" s="37">
        <v>1</v>
      </c>
    </row>
    <row r="70" spans="1:5" s="32" customFormat="1" ht="15.75" thickBot="1" x14ac:dyDescent="0.3">
      <c r="A70" s="34" t="s">
        <v>86</v>
      </c>
      <c r="B70" s="34"/>
      <c r="C70" s="37">
        <v>1320.56</v>
      </c>
      <c r="D70" s="34" t="s">
        <v>87</v>
      </c>
      <c r="E70" s="37">
        <v>1</v>
      </c>
    </row>
    <row r="71" spans="1:5" s="32" customFormat="1" ht="15.75" thickBot="1" x14ac:dyDescent="0.3">
      <c r="A71" s="34" t="s">
        <v>118</v>
      </c>
      <c r="B71" s="34"/>
      <c r="C71" s="37">
        <v>17.36</v>
      </c>
      <c r="D71" s="34" t="s">
        <v>45</v>
      </c>
      <c r="E71" s="37">
        <v>4</v>
      </c>
    </row>
    <row r="72" spans="1:5" s="32" customFormat="1" ht="15.75" thickBot="1" x14ac:dyDescent="0.3">
      <c r="A72" s="34" t="s">
        <v>119</v>
      </c>
      <c r="B72" s="34"/>
      <c r="C72" s="37">
        <v>24.2</v>
      </c>
      <c r="D72" s="34" t="s">
        <v>45</v>
      </c>
      <c r="E72" s="37">
        <v>4</v>
      </c>
    </row>
    <row r="73" spans="1:5" s="32" customFormat="1" ht="15.75" thickBot="1" x14ac:dyDescent="0.3">
      <c r="A73" s="34" t="s">
        <v>130</v>
      </c>
      <c r="B73" s="34"/>
      <c r="C73" s="37">
        <v>8250</v>
      </c>
      <c r="D73" s="34" t="s">
        <v>5</v>
      </c>
      <c r="E73" s="37">
        <v>5</v>
      </c>
    </row>
    <row r="74" spans="1:5" s="32" customFormat="1" ht="15.75" thickBot="1" x14ac:dyDescent="0.3">
      <c r="A74" s="34" t="s">
        <v>55</v>
      </c>
      <c r="B74" s="34"/>
      <c r="C74" s="37">
        <v>4012.5</v>
      </c>
      <c r="D74" s="34" t="s">
        <v>5</v>
      </c>
      <c r="E74" s="37">
        <v>2.5</v>
      </c>
    </row>
    <row r="75" spans="1:5" s="32" customFormat="1" ht="15.75" thickBot="1" x14ac:dyDescent="0.3">
      <c r="A75" s="34" t="s">
        <v>131</v>
      </c>
      <c r="B75" s="34"/>
      <c r="C75" s="37">
        <v>946</v>
      </c>
      <c r="D75" s="34" t="s">
        <v>132</v>
      </c>
      <c r="E75" s="37">
        <v>2</v>
      </c>
    </row>
    <row r="76" spans="1:5" s="32" customFormat="1" ht="15.75" thickBot="1" x14ac:dyDescent="0.3">
      <c r="A76" s="34" t="s">
        <v>73</v>
      </c>
      <c r="B76" s="34"/>
      <c r="C76" s="37">
        <v>1026.68</v>
      </c>
      <c r="D76" s="34" t="s">
        <v>45</v>
      </c>
      <c r="E76" s="37">
        <v>1</v>
      </c>
    </row>
    <row r="77" spans="1:5" s="32" customFormat="1" ht="15.75" thickBot="1" x14ac:dyDescent="0.3">
      <c r="A77" s="34" t="s">
        <v>74</v>
      </c>
      <c r="B77" s="34"/>
      <c r="C77" s="37">
        <f>10456.95+196*281+196*227</f>
        <v>110024.95</v>
      </c>
      <c r="D77" s="34" t="s">
        <v>75</v>
      </c>
      <c r="E77" s="37">
        <v>1</v>
      </c>
    </row>
    <row r="78" spans="1:5" s="32" customFormat="1" ht="15.75" thickBot="1" x14ac:dyDescent="0.3">
      <c r="A78" s="34" t="s">
        <v>67</v>
      </c>
      <c r="B78" s="34"/>
      <c r="C78" s="37">
        <v>7603.04</v>
      </c>
      <c r="D78" s="34" t="s">
        <v>45</v>
      </c>
      <c r="E78" s="37">
        <v>8</v>
      </c>
    </row>
    <row r="79" spans="1:5" s="32" customFormat="1" ht="15.75" thickBot="1" x14ac:dyDescent="0.3">
      <c r="A79" s="34" t="s">
        <v>68</v>
      </c>
      <c r="B79" s="34"/>
      <c r="C79" s="37">
        <v>10154</v>
      </c>
      <c r="D79" s="34" t="s">
        <v>5</v>
      </c>
      <c r="E79" s="37">
        <v>2</v>
      </c>
    </row>
    <row r="80" spans="1:5" s="32" customFormat="1" ht="17.25" customHeight="1" thickBot="1" x14ac:dyDescent="0.3">
      <c r="A80" s="34" t="s">
        <v>122</v>
      </c>
      <c r="B80" s="34"/>
      <c r="C80" s="37">
        <v>15631.44</v>
      </c>
      <c r="D80" s="34" t="s">
        <v>89</v>
      </c>
      <c r="E80" s="37">
        <v>8</v>
      </c>
    </row>
    <row r="81" spans="1:5" s="32" customFormat="1" ht="15.75" thickBot="1" x14ac:dyDescent="0.3">
      <c r="A81" s="34" t="s">
        <v>54</v>
      </c>
      <c r="B81" s="34"/>
      <c r="C81" s="37">
        <v>13528.32</v>
      </c>
      <c r="D81" s="34" t="s">
        <v>45</v>
      </c>
      <c r="E81" s="37">
        <v>1</v>
      </c>
    </row>
    <row r="82" spans="1:5" s="32" customFormat="1" ht="15.75" thickBot="1" x14ac:dyDescent="0.3">
      <c r="A82" s="34" t="s">
        <v>53</v>
      </c>
      <c r="B82" s="34"/>
      <c r="C82" s="37">
        <v>1450.96</v>
      </c>
      <c r="D82" s="34" t="s">
        <v>36</v>
      </c>
      <c r="E82" s="37">
        <v>2</v>
      </c>
    </row>
    <row r="83" spans="1:5" s="32" customFormat="1" ht="15.75" thickBot="1" x14ac:dyDescent="0.3">
      <c r="A83" s="34" t="s">
        <v>47</v>
      </c>
      <c r="B83" s="34"/>
      <c r="C83" s="37">
        <v>690.36</v>
      </c>
      <c r="D83" s="34" t="s">
        <v>5</v>
      </c>
      <c r="E83" s="37">
        <v>4</v>
      </c>
    </row>
    <row r="84" spans="1:5" s="32" customFormat="1" ht="15.75" thickBot="1" x14ac:dyDescent="0.3">
      <c r="A84" s="34" t="s">
        <v>88</v>
      </c>
      <c r="B84" s="34"/>
      <c r="C84" s="37">
        <v>5233.6499999999996</v>
      </c>
      <c r="D84" s="34" t="s">
        <v>89</v>
      </c>
      <c r="E84" s="37">
        <v>5</v>
      </c>
    </row>
    <row r="85" spans="1:5" s="32" customFormat="1" ht="15.75" thickBot="1" x14ac:dyDescent="0.3">
      <c r="A85" s="34" t="s">
        <v>33</v>
      </c>
      <c r="B85" s="34"/>
      <c r="C85" s="37">
        <v>14745.9</v>
      </c>
      <c r="D85" s="34" t="s">
        <v>34</v>
      </c>
      <c r="E85" s="37">
        <v>26</v>
      </c>
    </row>
    <row r="86" spans="1:5" s="32" customFormat="1" ht="15.75" thickBot="1" x14ac:dyDescent="0.3">
      <c r="A86" s="34" t="s">
        <v>35</v>
      </c>
      <c r="B86" s="34"/>
      <c r="C86" s="37">
        <v>4856.16</v>
      </c>
      <c r="D86" s="34" t="s">
        <v>36</v>
      </c>
      <c r="E86" s="37">
        <v>6</v>
      </c>
    </row>
    <row r="87" spans="1:5" s="32" customFormat="1" ht="15.75" thickBot="1" x14ac:dyDescent="0.3">
      <c r="A87" s="34" t="s">
        <v>65</v>
      </c>
      <c r="B87" s="34"/>
      <c r="C87" s="37">
        <v>1382.12</v>
      </c>
      <c r="D87" s="34" t="s">
        <v>45</v>
      </c>
      <c r="E87" s="37">
        <v>4</v>
      </c>
    </row>
    <row r="88" spans="1:5" ht="28.5" collapsed="1" x14ac:dyDescent="0.25">
      <c r="A88" s="2" t="s">
        <v>23</v>
      </c>
      <c r="B88" s="14" t="e">
        <f>#REF!+#REF!</f>
        <v>#REF!</v>
      </c>
      <c r="C88" s="15">
        <v>0</v>
      </c>
      <c r="D88" s="5"/>
      <c r="E88" s="4"/>
    </row>
    <row r="89" spans="1:5" ht="28.5" x14ac:dyDescent="0.25">
      <c r="A89" s="2" t="s">
        <v>24</v>
      </c>
      <c r="B89" s="14" t="e">
        <f>SUM(#REF!)</f>
        <v>#REF!</v>
      </c>
      <c r="C89" s="15">
        <v>0</v>
      </c>
      <c r="D89" s="5"/>
      <c r="E89" s="4"/>
    </row>
    <row r="90" spans="1:5" ht="28.5" x14ac:dyDescent="0.25">
      <c r="A90" s="2" t="s">
        <v>25</v>
      </c>
      <c r="B90" s="14" t="e">
        <f>#REF!</f>
        <v>#REF!</v>
      </c>
      <c r="C90" s="15">
        <v>0</v>
      </c>
      <c r="D90" s="5"/>
      <c r="E90" s="4"/>
    </row>
    <row r="91" spans="1:5" ht="29.25" thickBot="1" x14ac:dyDescent="0.3">
      <c r="A91" s="2" t="s">
        <v>26</v>
      </c>
      <c r="B91" s="14" t="e">
        <f>#REF!+#REF!</f>
        <v>#REF!</v>
      </c>
      <c r="C91" s="15">
        <f>C92</f>
        <v>1102.08</v>
      </c>
      <c r="D91" s="5"/>
      <c r="E91" s="4"/>
    </row>
    <row r="92" spans="1:5" s="32" customFormat="1" ht="15.75" thickBot="1" x14ac:dyDescent="0.3">
      <c r="A92" s="34" t="s">
        <v>32</v>
      </c>
      <c r="B92" s="34"/>
      <c r="C92" s="37">
        <v>1102.08</v>
      </c>
      <c r="D92" s="34" t="s">
        <v>5</v>
      </c>
      <c r="E92" s="37">
        <v>4</v>
      </c>
    </row>
    <row r="93" spans="1:5" ht="29.25" thickBot="1" x14ac:dyDescent="0.3">
      <c r="A93" s="2" t="s">
        <v>27</v>
      </c>
      <c r="B93" s="14" t="e">
        <f>#REF!</f>
        <v>#REF!</v>
      </c>
      <c r="C93" s="15">
        <f>C94+C95</f>
        <v>12018.24</v>
      </c>
      <c r="D93" s="5"/>
      <c r="E93" s="4"/>
    </row>
    <row r="94" spans="1:5" s="32" customFormat="1" ht="15.75" thickBot="1" x14ac:dyDescent="0.3">
      <c r="A94" s="34" t="s">
        <v>105</v>
      </c>
      <c r="B94" s="34"/>
      <c r="C94" s="37">
        <v>5758.74</v>
      </c>
      <c r="D94" s="34" t="s">
        <v>4</v>
      </c>
      <c r="E94" s="37">
        <v>25038</v>
      </c>
    </row>
    <row r="95" spans="1:5" s="32" customFormat="1" ht="15.75" thickBot="1" x14ac:dyDescent="0.3">
      <c r="A95" s="34" t="s">
        <v>106</v>
      </c>
      <c r="B95" s="34"/>
      <c r="C95" s="37">
        <v>6259.5</v>
      </c>
      <c r="D95" s="34" t="s">
        <v>4</v>
      </c>
      <c r="E95" s="37">
        <v>25038</v>
      </c>
    </row>
    <row r="96" spans="1:5" ht="29.25" thickBot="1" x14ac:dyDescent="0.3">
      <c r="A96" s="2" t="s">
        <v>28</v>
      </c>
      <c r="B96" s="14" t="e">
        <f>#REF!+#REF!</f>
        <v>#REF!</v>
      </c>
      <c r="C96" s="15">
        <f>C97+C98</f>
        <v>46821.06</v>
      </c>
      <c r="D96" s="5"/>
      <c r="E96" s="4"/>
    </row>
    <row r="97" spans="1:6" s="32" customFormat="1" ht="15.75" thickBot="1" x14ac:dyDescent="0.3">
      <c r="A97" s="34" t="s">
        <v>103</v>
      </c>
      <c r="B97" s="34"/>
      <c r="C97" s="37">
        <v>22784.58</v>
      </c>
      <c r="D97" s="34" t="s">
        <v>5</v>
      </c>
      <c r="E97" s="37">
        <v>25038</v>
      </c>
    </row>
    <row r="98" spans="1:6" s="32" customFormat="1" ht="15.75" thickBot="1" x14ac:dyDescent="0.3">
      <c r="A98" s="34" t="s">
        <v>104</v>
      </c>
      <c r="B98" s="34"/>
      <c r="C98" s="37">
        <v>24036.48</v>
      </c>
      <c r="D98" s="34" t="s">
        <v>4</v>
      </c>
      <c r="E98" s="37">
        <v>25038</v>
      </c>
    </row>
    <row r="99" spans="1:6" ht="43.5" thickBot="1" x14ac:dyDescent="0.3">
      <c r="A99" s="2" t="s">
        <v>29</v>
      </c>
      <c r="B99" s="14" t="e">
        <f>#REF!</f>
        <v>#REF!</v>
      </c>
      <c r="C99" s="15">
        <f>C101+C100</f>
        <v>5719.94</v>
      </c>
      <c r="D99" s="5"/>
      <c r="E99" s="4"/>
    </row>
    <row r="100" spans="1:6" s="32" customFormat="1" ht="15.75" thickBot="1" x14ac:dyDescent="0.3">
      <c r="A100" s="34" t="s">
        <v>61</v>
      </c>
      <c r="B100" s="34"/>
      <c r="C100" s="37">
        <v>4534.9399999999996</v>
      </c>
      <c r="D100" s="34" t="s">
        <v>4</v>
      </c>
      <c r="E100" s="37">
        <v>1558.4</v>
      </c>
    </row>
    <row r="101" spans="1:6" s="32" customFormat="1" ht="15.75" thickBot="1" x14ac:dyDescent="0.3">
      <c r="A101" s="34" t="s">
        <v>63</v>
      </c>
      <c r="B101" s="34"/>
      <c r="C101" s="37">
        <v>1185</v>
      </c>
      <c r="D101" s="34" t="s">
        <v>4</v>
      </c>
      <c r="E101" s="37">
        <v>790</v>
      </c>
    </row>
    <row r="102" spans="1:6" ht="57.75" thickBot="1" x14ac:dyDescent="0.3">
      <c r="A102" s="2" t="s">
        <v>30</v>
      </c>
      <c r="B102" s="14" t="e">
        <f>SUM(#REF!)</f>
        <v>#REF!</v>
      </c>
      <c r="C102" s="15">
        <f>SUM(C103:C109)</f>
        <v>165751.63999999998</v>
      </c>
      <c r="D102" s="5"/>
      <c r="E102" s="4"/>
    </row>
    <row r="103" spans="1:6" s="32" customFormat="1" ht="15.75" thickBot="1" x14ac:dyDescent="0.3">
      <c r="A103" s="34" t="s">
        <v>109</v>
      </c>
      <c r="B103" s="34"/>
      <c r="C103" s="37">
        <v>61343.59</v>
      </c>
      <c r="D103" s="34" t="s">
        <v>4</v>
      </c>
      <c r="E103" s="37">
        <v>25038.2</v>
      </c>
    </row>
    <row r="104" spans="1:6" s="32" customFormat="1" ht="15.75" thickBot="1" x14ac:dyDescent="0.3">
      <c r="A104" s="34" t="s">
        <v>110</v>
      </c>
      <c r="B104" s="34"/>
      <c r="C104" s="37">
        <v>68876.77</v>
      </c>
      <c r="D104" s="34" t="s">
        <v>4</v>
      </c>
      <c r="E104" s="37">
        <v>25046.1</v>
      </c>
    </row>
    <row r="105" spans="1:6" s="32" customFormat="1" ht="15.75" thickBot="1" x14ac:dyDescent="0.3">
      <c r="A105" s="34" t="s">
        <v>77</v>
      </c>
      <c r="B105" s="34"/>
      <c r="C105" s="37">
        <v>425.65</v>
      </c>
      <c r="D105" s="34" t="s">
        <v>4</v>
      </c>
      <c r="E105" s="37">
        <v>25038</v>
      </c>
    </row>
    <row r="106" spans="1:6" s="32" customFormat="1" ht="15.75" thickBot="1" x14ac:dyDescent="0.3">
      <c r="A106" s="34" t="s">
        <v>78</v>
      </c>
      <c r="B106" s="34"/>
      <c r="C106" s="37">
        <v>425.65</v>
      </c>
      <c r="D106" s="34" t="s">
        <v>4</v>
      </c>
      <c r="E106" s="37">
        <v>25038</v>
      </c>
    </row>
    <row r="107" spans="1:6" s="32" customFormat="1" ht="15.75" thickBot="1" x14ac:dyDescent="0.3">
      <c r="A107" s="34" t="s">
        <v>62</v>
      </c>
      <c r="B107" s="34"/>
      <c r="C107" s="37">
        <v>25050.2</v>
      </c>
      <c r="D107" s="34" t="s">
        <v>45</v>
      </c>
      <c r="E107" s="37">
        <v>1</v>
      </c>
    </row>
    <row r="108" spans="1:6" s="32" customFormat="1" ht="15.75" thickBot="1" x14ac:dyDescent="0.3">
      <c r="A108" s="34" t="s">
        <v>96</v>
      </c>
      <c r="B108" s="34"/>
      <c r="C108" s="37">
        <v>1705.31</v>
      </c>
      <c r="D108" s="34" t="s">
        <v>45</v>
      </c>
      <c r="E108" s="37">
        <v>1</v>
      </c>
    </row>
    <row r="109" spans="1:6" s="32" customFormat="1" ht="15.75" thickBot="1" x14ac:dyDescent="0.3">
      <c r="A109" s="34" t="s">
        <v>116</v>
      </c>
      <c r="B109" s="34"/>
      <c r="C109" s="37">
        <v>7924.47</v>
      </c>
      <c r="D109" s="34" t="s">
        <v>45</v>
      </c>
      <c r="E109" s="37">
        <v>3</v>
      </c>
    </row>
    <row r="110" spans="1:6" x14ac:dyDescent="0.25">
      <c r="A110" s="2" t="s">
        <v>31</v>
      </c>
      <c r="B110" s="14">
        <f>B111</f>
        <v>5288.1355932203396</v>
      </c>
      <c r="C110" s="15">
        <f>C111</f>
        <v>6240</v>
      </c>
      <c r="D110" s="5"/>
      <c r="E110" s="4"/>
    </row>
    <row r="111" spans="1:6" ht="30" x14ac:dyDescent="0.25">
      <c r="A111" s="3" t="s">
        <v>9</v>
      </c>
      <c r="B111" s="16">
        <f>C111/1.18</f>
        <v>5288.1355932203396</v>
      </c>
      <c r="C111" s="21">
        <f>E111*5*12</f>
        <v>6240</v>
      </c>
      <c r="D111" s="7" t="s">
        <v>7</v>
      </c>
      <c r="E111" s="22">
        <v>104</v>
      </c>
    </row>
    <row r="112" spans="1:6" x14ac:dyDescent="0.25">
      <c r="A112" s="2" t="s">
        <v>138</v>
      </c>
      <c r="B112" s="23" t="e">
        <f>B13+B16+B19+#REF!+B49+B88+B89+B90+B91+B93+B96+B99+B102+B110</f>
        <v>#REF!</v>
      </c>
      <c r="C112" s="24">
        <f>C102+C96+C93+C91+C49+C28+C21+C19+C16+C13+C99</f>
        <v>1072250.7099999997</v>
      </c>
      <c r="D112" s="17" t="s">
        <v>56</v>
      </c>
      <c r="E112" s="4"/>
      <c r="F112" s="36" t="e">
        <f>C112-'накоп 2020'!D67</f>
        <v>#VALUE!</v>
      </c>
    </row>
    <row r="113" spans="1:5" x14ac:dyDescent="0.25">
      <c r="A113" s="2" t="s">
        <v>139</v>
      </c>
      <c r="B113" s="25"/>
      <c r="C113" s="15">
        <f>C112*1.2+C110</f>
        <v>1292940.8519999997</v>
      </c>
      <c r="D113" s="17" t="s">
        <v>56</v>
      </c>
      <c r="E113" s="4"/>
    </row>
    <row r="114" spans="1:5" x14ac:dyDescent="0.25">
      <c r="A114" s="2" t="s">
        <v>140</v>
      </c>
      <c r="B114" s="25"/>
      <c r="C114" s="15">
        <f>C5+C8-C113</f>
        <v>37281.828000000445</v>
      </c>
      <c r="D114" s="17" t="s">
        <v>56</v>
      </c>
      <c r="E114" s="4"/>
    </row>
    <row r="115" spans="1:5" ht="28.5" x14ac:dyDescent="0.25">
      <c r="A115" s="31" t="s">
        <v>141</v>
      </c>
      <c r="B115" s="14"/>
      <c r="C115" s="15">
        <f>C114+C7</f>
        <v>-45581.441999999573</v>
      </c>
      <c r="D115" s="17" t="s">
        <v>56</v>
      </c>
      <c r="E115" s="4"/>
    </row>
  </sheetData>
  <mergeCells count="4">
    <mergeCell ref="A1:E1"/>
    <mergeCell ref="A12:E12"/>
    <mergeCell ref="C2:E2"/>
    <mergeCell ref="A4:E4"/>
  </mergeCells>
  <hyperlinks>
    <hyperlink ref="D3" location="Ед.изм.!A1" display="Ед.изм."/>
  </hyperlinks>
  <pageMargins left="0.56000000000000005" right="0.24" top="0.44" bottom="0.25" header="0.3" footer="0.3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"/>
  <sheetViews>
    <sheetView topLeftCell="A55" zoomScaleNormal="100" workbookViewId="0">
      <selection activeCell="D92" sqref="D92"/>
    </sheetView>
  </sheetViews>
  <sheetFormatPr defaultRowHeight="15" x14ac:dyDescent="0.25"/>
  <cols>
    <col min="1" max="1" width="70.5703125" style="32" customWidth="1"/>
    <col min="2" max="2" width="70.5703125" style="32" hidden="1" customWidth="1"/>
    <col min="3" max="3" width="12.5703125" style="32" customWidth="1"/>
    <col min="4" max="4" width="20.5703125" style="32" customWidth="1"/>
    <col min="5" max="5" width="12.5703125" style="32" customWidth="1"/>
    <col min="6" max="16384" width="9.140625" style="32"/>
  </cols>
  <sheetData>
    <row r="2" spans="1:5" x14ac:dyDescent="0.25">
      <c r="A2" s="32" t="s">
        <v>57</v>
      </c>
    </row>
    <row r="3" spans="1:5" x14ac:dyDescent="0.25">
      <c r="A3" s="32" t="s">
        <v>41</v>
      </c>
    </row>
    <row r="4" spans="1:5" ht="15.75" thickBot="1" x14ac:dyDescent="0.3"/>
    <row r="5" spans="1:5" ht="15.75" thickBot="1" x14ac:dyDescent="0.3">
      <c r="A5" s="33" t="s">
        <v>40</v>
      </c>
      <c r="B5" s="33"/>
      <c r="C5" s="33" t="s">
        <v>43</v>
      </c>
      <c r="D5" s="33" t="s">
        <v>39</v>
      </c>
      <c r="E5" s="33" t="s">
        <v>38</v>
      </c>
    </row>
    <row r="6" spans="1:5" s="41" customFormat="1" ht="15.75" thickBot="1" x14ac:dyDescent="0.3">
      <c r="A6" s="39" t="s">
        <v>58</v>
      </c>
      <c r="B6" s="39"/>
      <c r="C6" s="40">
        <v>11446.59</v>
      </c>
      <c r="D6" s="39" t="s">
        <v>16</v>
      </c>
      <c r="E6" s="40">
        <v>177</v>
      </c>
    </row>
    <row r="7" spans="1:5" s="41" customFormat="1" ht="15.75" thickBot="1" x14ac:dyDescent="0.3">
      <c r="A7" s="39" t="s">
        <v>33</v>
      </c>
      <c r="B7" s="39"/>
      <c r="C7" s="40">
        <v>14745.9</v>
      </c>
      <c r="D7" s="39" t="s">
        <v>34</v>
      </c>
      <c r="E7" s="40">
        <v>26</v>
      </c>
    </row>
    <row r="8" spans="1:5" s="41" customFormat="1" ht="15.75" thickBot="1" x14ac:dyDescent="0.3">
      <c r="A8" s="39" t="s">
        <v>59</v>
      </c>
      <c r="B8" s="39"/>
      <c r="C8" s="40">
        <v>2503.8000000000002</v>
      </c>
      <c r="D8" s="39" t="s">
        <v>4</v>
      </c>
      <c r="E8" s="40">
        <v>25038</v>
      </c>
    </row>
    <row r="9" spans="1:5" s="41" customFormat="1" ht="15.75" thickBot="1" x14ac:dyDescent="0.3">
      <c r="A9" s="39" t="s">
        <v>60</v>
      </c>
      <c r="B9" s="39"/>
      <c r="C9" s="40">
        <v>2253.42</v>
      </c>
      <c r="D9" s="39" t="s">
        <v>4</v>
      </c>
      <c r="E9" s="40">
        <v>25038</v>
      </c>
    </row>
    <row r="10" spans="1:5" s="41" customFormat="1" ht="15.75" thickBot="1" x14ac:dyDescent="0.3">
      <c r="A10" s="39" t="s">
        <v>61</v>
      </c>
      <c r="B10" s="39"/>
      <c r="C10" s="40">
        <v>4534.9399999999996</v>
      </c>
      <c r="D10" s="39" t="s">
        <v>4</v>
      </c>
      <c r="E10" s="40">
        <v>1558.4</v>
      </c>
    </row>
    <row r="11" spans="1:5" s="41" customFormat="1" ht="15.75" thickBot="1" x14ac:dyDescent="0.3">
      <c r="A11" s="39" t="s">
        <v>62</v>
      </c>
      <c r="B11" s="39"/>
      <c r="C11" s="40">
        <v>25050.2</v>
      </c>
      <c r="D11" s="39" t="s">
        <v>45</v>
      </c>
      <c r="E11" s="40">
        <v>1</v>
      </c>
    </row>
    <row r="12" spans="1:5" s="41" customFormat="1" ht="15.75" thickBot="1" x14ac:dyDescent="0.3">
      <c r="A12" s="39" t="s">
        <v>63</v>
      </c>
      <c r="B12" s="39"/>
      <c r="C12" s="40">
        <v>1185</v>
      </c>
      <c r="D12" s="39" t="s">
        <v>4</v>
      </c>
      <c r="E12" s="40">
        <v>790</v>
      </c>
    </row>
    <row r="13" spans="1:5" s="41" customFormat="1" ht="15.75" thickBot="1" x14ac:dyDescent="0.3">
      <c r="A13" s="39" t="s">
        <v>35</v>
      </c>
      <c r="B13" s="39"/>
      <c r="C13" s="40">
        <v>4856.16</v>
      </c>
      <c r="D13" s="39" t="s">
        <v>36</v>
      </c>
      <c r="E13" s="40">
        <v>6</v>
      </c>
    </row>
    <row r="14" spans="1:5" s="41" customFormat="1" ht="15.75" thickBot="1" x14ac:dyDescent="0.3">
      <c r="A14" s="39" t="s">
        <v>64</v>
      </c>
      <c r="B14" s="39"/>
      <c r="C14" s="40">
        <v>559.19000000000005</v>
      </c>
      <c r="D14" s="39" t="s">
        <v>45</v>
      </c>
      <c r="E14" s="40">
        <v>1</v>
      </c>
    </row>
    <row r="15" spans="1:5" s="41" customFormat="1" ht="15.75" thickBot="1" x14ac:dyDescent="0.3">
      <c r="A15" s="39" t="s">
        <v>65</v>
      </c>
      <c r="B15" s="39"/>
      <c r="C15" s="40">
        <v>1382.12</v>
      </c>
      <c r="D15" s="39" t="s">
        <v>45</v>
      </c>
      <c r="E15" s="40">
        <v>4</v>
      </c>
    </row>
    <row r="16" spans="1:5" s="41" customFormat="1" ht="15.75" thickBot="1" x14ac:dyDescent="0.3">
      <c r="A16" s="39" t="s">
        <v>66</v>
      </c>
      <c r="B16" s="39"/>
      <c r="C16" s="40">
        <v>1087.53</v>
      </c>
      <c r="D16" s="39" t="s">
        <v>45</v>
      </c>
      <c r="E16" s="40">
        <v>3</v>
      </c>
    </row>
    <row r="17" spans="1:5" s="41" customFormat="1" ht="15.75" thickBot="1" x14ac:dyDescent="0.3">
      <c r="A17" s="39" t="s">
        <v>67</v>
      </c>
      <c r="B17" s="39"/>
      <c r="C17" s="40">
        <v>7603.04</v>
      </c>
      <c r="D17" s="39" t="s">
        <v>45</v>
      </c>
      <c r="E17" s="40">
        <v>8</v>
      </c>
    </row>
    <row r="18" spans="1:5" s="41" customFormat="1" ht="15.75" thickBot="1" x14ac:dyDescent="0.3">
      <c r="A18" s="39" t="s">
        <v>68</v>
      </c>
      <c r="B18" s="39"/>
      <c r="C18" s="40">
        <v>10154</v>
      </c>
      <c r="D18" s="39" t="s">
        <v>5</v>
      </c>
      <c r="E18" s="40">
        <v>2</v>
      </c>
    </row>
    <row r="19" spans="1:5" s="41" customFormat="1" ht="15.75" thickBot="1" x14ac:dyDescent="0.3">
      <c r="A19" s="39" t="s">
        <v>44</v>
      </c>
      <c r="B19" s="39"/>
      <c r="C19" s="40">
        <v>952.8</v>
      </c>
      <c r="D19" s="39" t="s">
        <v>45</v>
      </c>
      <c r="E19" s="40">
        <v>12</v>
      </c>
    </row>
    <row r="20" spans="1:5" s="41" customFormat="1" ht="15.75" thickBot="1" x14ac:dyDescent="0.3">
      <c r="A20" s="39" t="s">
        <v>69</v>
      </c>
      <c r="B20" s="39"/>
      <c r="C20" s="40">
        <v>186.91</v>
      </c>
      <c r="D20" s="39" t="s">
        <v>45</v>
      </c>
      <c r="E20" s="40">
        <v>1</v>
      </c>
    </row>
    <row r="21" spans="1:5" s="41" customFormat="1" ht="15.75" thickBot="1" x14ac:dyDescent="0.3">
      <c r="A21" s="39" t="s">
        <v>46</v>
      </c>
      <c r="B21" s="39"/>
      <c r="C21" s="40">
        <v>9358.44</v>
      </c>
      <c r="D21" s="39" t="s">
        <v>45</v>
      </c>
      <c r="E21" s="40">
        <v>42</v>
      </c>
    </row>
    <row r="22" spans="1:5" s="41" customFormat="1" ht="15.75" thickBot="1" x14ac:dyDescent="0.3">
      <c r="A22" s="39" t="s">
        <v>70</v>
      </c>
      <c r="B22" s="39"/>
      <c r="C22" s="40">
        <v>922.44</v>
      </c>
      <c r="D22" s="39" t="s">
        <v>45</v>
      </c>
      <c r="E22" s="40">
        <v>4</v>
      </c>
    </row>
    <row r="23" spans="1:5" s="41" customFormat="1" ht="15.75" thickBot="1" x14ac:dyDescent="0.3">
      <c r="A23" s="39" t="s">
        <v>71</v>
      </c>
      <c r="B23" s="39"/>
      <c r="C23" s="40">
        <v>234.85</v>
      </c>
      <c r="D23" s="39" t="s">
        <v>5</v>
      </c>
      <c r="E23" s="40">
        <v>1</v>
      </c>
    </row>
    <row r="24" spans="1:5" s="41" customFormat="1" ht="15.75" thickBot="1" x14ac:dyDescent="0.3">
      <c r="A24" s="39" t="s">
        <v>72</v>
      </c>
      <c r="B24" s="39"/>
      <c r="C24" s="40">
        <v>165.28</v>
      </c>
      <c r="D24" s="39" t="s">
        <v>45</v>
      </c>
      <c r="E24" s="40">
        <v>2</v>
      </c>
    </row>
    <row r="25" spans="1:5" s="41" customFormat="1" ht="15.75" thickBot="1" x14ac:dyDescent="0.3">
      <c r="A25" s="39" t="s">
        <v>73</v>
      </c>
      <c r="B25" s="39"/>
      <c r="C25" s="40">
        <v>1026.68</v>
      </c>
      <c r="D25" s="39" t="s">
        <v>45</v>
      </c>
      <c r="E25" s="40">
        <v>1</v>
      </c>
    </row>
    <row r="26" spans="1:5" s="41" customFormat="1" ht="15.75" thickBot="1" x14ac:dyDescent="0.3">
      <c r="A26" s="39" t="s">
        <v>74</v>
      </c>
      <c r="B26" s="39"/>
      <c r="C26" s="40">
        <v>10456.950000000001</v>
      </c>
      <c r="D26" s="39" t="s">
        <v>75</v>
      </c>
      <c r="E26" s="40">
        <v>1</v>
      </c>
    </row>
    <row r="27" spans="1:5" s="41" customFormat="1" ht="15.75" thickBot="1" x14ac:dyDescent="0.3">
      <c r="A27" s="39" t="s">
        <v>76</v>
      </c>
      <c r="B27" s="39"/>
      <c r="C27" s="40">
        <v>666.76</v>
      </c>
      <c r="D27" s="39" t="s">
        <v>45</v>
      </c>
      <c r="E27" s="40">
        <v>2</v>
      </c>
    </row>
    <row r="28" spans="1:5" s="41" customFormat="1" ht="15.75" thickBot="1" x14ac:dyDescent="0.3">
      <c r="A28" s="39" t="s">
        <v>77</v>
      </c>
      <c r="B28" s="39"/>
      <c r="C28" s="40">
        <v>425.65</v>
      </c>
      <c r="D28" s="39" t="s">
        <v>4</v>
      </c>
      <c r="E28" s="40">
        <v>25038</v>
      </c>
    </row>
    <row r="29" spans="1:5" s="41" customFormat="1" ht="15.75" thickBot="1" x14ac:dyDescent="0.3">
      <c r="A29" s="39" t="s">
        <v>78</v>
      </c>
      <c r="B29" s="39"/>
      <c r="C29" s="40">
        <v>425.65</v>
      </c>
      <c r="D29" s="39" t="s">
        <v>4</v>
      </c>
      <c r="E29" s="40">
        <v>25038</v>
      </c>
    </row>
    <row r="30" spans="1:5" s="41" customFormat="1" ht="15.75" thickBot="1" x14ac:dyDescent="0.3">
      <c r="A30" s="39" t="s">
        <v>79</v>
      </c>
      <c r="B30" s="39"/>
      <c r="C30" s="40">
        <v>2670.01</v>
      </c>
      <c r="D30" s="39" t="s">
        <v>75</v>
      </c>
      <c r="E30" s="40">
        <v>7</v>
      </c>
    </row>
    <row r="31" spans="1:5" s="41" customFormat="1" ht="15.75" thickBot="1" x14ac:dyDescent="0.3">
      <c r="A31" s="39" t="s">
        <v>80</v>
      </c>
      <c r="B31" s="39"/>
      <c r="C31" s="40">
        <v>797.16</v>
      </c>
      <c r="D31" s="39" t="s">
        <v>45</v>
      </c>
      <c r="E31" s="40">
        <v>4</v>
      </c>
    </row>
    <row r="32" spans="1:5" s="41" customFormat="1" ht="15.75" thickBot="1" x14ac:dyDescent="0.3">
      <c r="A32" s="39" t="s">
        <v>81</v>
      </c>
      <c r="B32" s="39"/>
      <c r="C32" s="40">
        <v>1117.43</v>
      </c>
      <c r="D32" s="39" t="s">
        <v>45</v>
      </c>
      <c r="E32" s="40">
        <v>1</v>
      </c>
    </row>
    <row r="33" spans="1:5" s="41" customFormat="1" ht="15.75" thickBot="1" x14ac:dyDescent="0.3">
      <c r="A33" s="39" t="s">
        <v>82</v>
      </c>
      <c r="B33" s="39"/>
      <c r="C33" s="40">
        <v>576.87</v>
      </c>
      <c r="D33" s="39" t="s">
        <v>83</v>
      </c>
      <c r="E33" s="40">
        <v>1</v>
      </c>
    </row>
    <row r="34" spans="1:5" s="41" customFormat="1" ht="15.75" thickBot="1" x14ac:dyDescent="0.3">
      <c r="A34" s="39" t="s">
        <v>37</v>
      </c>
      <c r="B34" s="39"/>
      <c r="C34" s="40">
        <v>24109.279999999999</v>
      </c>
      <c r="D34" s="39" t="s">
        <v>5</v>
      </c>
      <c r="E34" s="40">
        <v>173</v>
      </c>
    </row>
    <row r="35" spans="1:5" s="41" customFormat="1" ht="15.75" thickBot="1" x14ac:dyDescent="0.3">
      <c r="A35" s="39" t="s">
        <v>84</v>
      </c>
      <c r="B35" s="39"/>
      <c r="C35" s="40">
        <v>12.07</v>
      </c>
      <c r="D35" s="39" t="s">
        <v>5</v>
      </c>
      <c r="E35" s="40">
        <v>0.1</v>
      </c>
    </row>
    <row r="36" spans="1:5" s="41" customFormat="1" ht="15.75" thickBot="1" x14ac:dyDescent="0.3">
      <c r="A36" s="39" t="s">
        <v>85</v>
      </c>
      <c r="B36" s="39"/>
      <c r="C36" s="40">
        <v>9353.16</v>
      </c>
      <c r="D36" s="39" t="s">
        <v>75</v>
      </c>
      <c r="E36" s="40">
        <v>1</v>
      </c>
    </row>
    <row r="37" spans="1:5" s="41" customFormat="1" ht="15.75" thickBot="1" x14ac:dyDescent="0.3">
      <c r="A37" s="39" t="s">
        <v>86</v>
      </c>
      <c r="B37" s="39"/>
      <c r="C37" s="40">
        <v>1320.56</v>
      </c>
      <c r="D37" s="39" t="s">
        <v>87</v>
      </c>
      <c r="E37" s="40">
        <v>1</v>
      </c>
    </row>
    <row r="38" spans="1:5" s="41" customFormat="1" ht="15.75" thickBot="1" x14ac:dyDescent="0.3">
      <c r="A38" s="39" t="s">
        <v>32</v>
      </c>
      <c r="B38" s="39"/>
      <c r="C38" s="40">
        <v>1102.08</v>
      </c>
      <c r="D38" s="39" t="s">
        <v>5</v>
      </c>
      <c r="E38" s="40">
        <v>4</v>
      </c>
    </row>
    <row r="39" spans="1:5" s="41" customFormat="1" ht="15.75" thickBot="1" x14ac:dyDescent="0.3">
      <c r="A39" s="39" t="s">
        <v>47</v>
      </c>
      <c r="B39" s="39"/>
      <c r="C39" s="40">
        <v>690.36</v>
      </c>
      <c r="D39" s="39" t="s">
        <v>5</v>
      </c>
      <c r="E39" s="40">
        <v>4</v>
      </c>
    </row>
    <row r="40" spans="1:5" s="41" customFormat="1" ht="15.75" thickBot="1" x14ac:dyDescent="0.3">
      <c r="A40" s="39" t="s">
        <v>88</v>
      </c>
      <c r="B40" s="39"/>
      <c r="C40" s="40">
        <v>5233.6499999999996</v>
      </c>
      <c r="D40" s="39" t="s">
        <v>89</v>
      </c>
      <c r="E40" s="40">
        <v>5</v>
      </c>
    </row>
    <row r="41" spans="1:5" s="41" customFormat="1" ht="15.75" thickBot="1" x14ac:dyDescent="0.3">
      <c r="A41" s="39" t="s">
        <v>90</v>
      </c>
      <c r="B41" s="39"/>
      <c r="C41" s="40">
        <v>1034.98</v>
      </c>
      <c r="D41" s="39" t="s">
        <v>45</v>
      </c>
      <c r="E41" s="40">
        <v>1</v>
      </c>
    </row>
    <row r="42" spans="1:5" s="41" customFormat="1" ht="15.75" thickBot="1" x14ac:dyDescent="0.3">
      <c r="A42" s="39" t="s">
        <v>91</v>
      </c>
      <c r="B42" s="39"/>
      <c r="C42" s="40">
        <v>28005</v>
      </c>
      <c r="D42" s="39" t="s">
        <v>92</v>
      </c>
      <c r="E42" s="40">
        <v>1</v>
      </c>
    </row>
    <row r="43" spans="1:5" s="41" customFormat="1" ht="15.75" thickBot="1" x14ac:dyDescent="0.3">
      <c r="A43" s="39" t="s">
        <v>93</v>
      </c>
      <c r="B43" s="39"/>
      <c r="C43" s="40">
        <v>8.1</v>
      </c>
      <c r="D43" s="39" t="s">
        <v>5</v>
      </c>
      <c r="E43" s="40">
        <v>0.01</v>
      </c>
    </row>
    <row r="44" spans="1:5" s="41" customFormat="1" ht="15.75" thickBot="1" x14ac:dyDescent="0.3">
      <c r="A44" s="39" t="s">
        <v>94</v>
      </c>
      <c r="B44" s="39"/>
      <c r="C44" s="40">
        <v>821.48</v>
      </c>
      <c r="D44" s="39" t="s">
        <v>45</v>
      </c>
      <c r="E44" s="40">
        <v>4</v>
      </c>
    </row>
    <row r="45" spans="1:5" s="41" customFormat="1" ht="15.75" thickBot="1" x14ac:dyDescent="0.3">
      <c r="A45" s="39" t="s">
        <v>95</v>
      </c>
      <c r="B45" s="39"/>
      <c r="C45" s="40">
        <v>1136.04</v>
      </c>
      <c r="D45" s="39" t="s">
        <v>4</v>
      </c>
      <c r="E45" s="40">
        <v>6</v>
      </c>
    </row>
    <row r="46" spans="1:5" s="41" customFormat="1" ht="15.75" thickBot="1" x14ac:dyDescent="0.3">
      <c r="A46" s="39" t="s">
        <v>96</v>
      </c>
      <c r="B46" s="39"/>
      <c r="C46" s="40">
        <v>1705.31</v>
      </c>
      <c r="D46" s="39" t="s">
        <v>45</v>
      </c>
      <c r="E46" s="40">
        <v>1</v>
      </c>
    </row>
    <row r="47" spans="1:5" s="41" customFormat="1" ht="15.75" thickBot="1" x14ac:dyDescent="0.3">
      <c r="A47" s="39" t="s">
        <v>97</v>
      </c>
      <c r="B47" s="39"/>
      <c r="C47" s="40">
        <v>409.36</v>
      </c>
      <c r="D47" s="39" t="s">
        <v>36</v>
      </c>
      <c r="E47" s="40">
        <v>1</v>
      </c>
    </row>
    <row r="48" spans="1:5" s="41" customFormat="1" ht="15.75" thickBot="1" x14ac:dyDescent="0.3">
      <c r="A48" s="39" t="s">
        <v>98</v>
      </c>
      <c r="B48" s="39"/>
      <c r="C48" s="40">
        <v>694.5</v>
      </c>
      <c r="D48" s="39" t="s">
        <v>36</v>
      </c>
      <c r="E48" s="40">
        <v>1</v>
      </c>
    </row>
    <row r="49" spans="1:5" s="41" customFormat="1" ht="15.75" thickBot="1" x14ac:dyDescent="0.3">
      <c r="A49" s="39" t="s">
        <v>48</v>
      </c>
      <c r="B49" s="39"/>
      <c r="C49" s="40">
        <v>1219.98</v>
      </c>
      <c r="D49" s="39" t="s">
        <v>45</v>
      </c>
      <c r="E49" s="40">
        <v>2</v>
      </c>
    </row>
    <row r="50" spans="1:5" s="41" customFormat="1" ht="15.75" thickBot="1" x14ac:dyDescent="0.3">
      <c r="A50" s="39" t="s">
        <v>99</v>
      </c>
      <c r="B50" s="39"/>
      <c r="C50" s="40">
        <v>1908.82</v>
      </c>
      <c r="D50" s="39" t="s">
        <v>45</v>
      </c>
      <c r="E50" s="40">
        <v>2</v>
      </c>
    </row>
    <row r="51" spans="1:5" s="41" customFormat="1" ht="15.75" thickBot="1" x14ac:dyDescent="0.3">
      <c r="A51" s="39" t="s">
        <v>100</v>
      </c>
      <c r="B51" s="39"/>
      <c r="C51" s="40">
        <v>873.34</v>
      </c>
      <c r="D51" s="39" t="s">
        <v>45</v>
      </c>
      <c r="E51" s="40">
        <v>2</v>
      </c>
    </row>
    <row r="52" spans="1:5" s="41" customFormat="1" ht="15.75" thickBot="1" x14ac:dyDescent="0.3">
      <c r="A52" s="39" t="s">
        <v>49</v>
      </c>
      <c r="B52" s="39"/>
      <c r="C52" s="40">
        <v>3424.38</v>
      </c>
      <c r="D52" s="39" t="s">
        <v>4</v>
      </c>
      <c r="E52" s="40">
        <v>4.5999999999999996</v>
      </c>
    </row>
    <row r="53" spans="1:5" s="41" customFormat="1" ht="15.75" thickBot="1" x14ac:dyDescent="0.3">
      <c r="A53" s="39" t="s">
        <v>50</v>
      </c>
      <c r="B53" s="39"/>
      <c r="C53" s="40">
        <v>51136</v>
      </c>
      <c r="D53" s="39" t="s">
        <v>5</v>
      </c>
      <c r="E53" s="40">
        <v>34</v>
      </c>
    </row>
    <row r="54" spans="1:5" s="41" customFormat="1" ht="15.75" thickBot="1" x14ac:dyDescent="0.3">
      <c r="A54" s="39" t="s">
        <v>51</v>
      </c>
      <c r="B54" s="39"/>
      <c r="C54" s="40">
        <v>1473</v>
      </c>
      <c r="D54" s="39" t="s">
        <v>5</v>
      </c>
      <c r="E54" s="40">
        <v>1</v>
      </c>
    </row>
    <row r="55" spans="1:5" s="41" customFormat="1" ht="15.75" thickBot="1" x14ac:dyDescent="0.3">
      <c r="A55" s="39" t="s">
        <v>52</v>
      </c>
      <c r="B55" s="39"/>
      <c r="C55" s="40">
        <v>7672</v>
      </c>
      <c r="D55" s="39" t="s">
        <v>5</v>
      </c>
      <c r="E55" s="40">
        <v>7</v>
      </c>
    </row>
    <row r="56" spans="1:5" s="41" customFormat="1" ht="15.75" thickBot="1" x14ac:dyDescent="0.3">
      <c r="A56" s="39" t="s">
        <v>101</v>
      </c>
      <c r="B56" s="39"/>
      <c r="C56" s="40">
        <v>6312</v>
      </c>
      <c r="D56" s="39" t="s">
        <v>5</v>
      </c>
      <c r="E56" s="40">
        <v>8</v>
      </c>
    </row>
    <row r="57" spans="1:5" s="41" customFormat="1" ht="15.75" thickBot="1" x14ac:dyDescent="0.3">
      <c r="A57" s="39" t="s">
        <v>102</v>
      </c>
      <c r="B57" s="39"/>
      <c r="C57" s="40">
        <v>8452.4</v>
      </c>
      <c r="D57" s="39" t="s">
        <v>45</v>
      </c>
      <c r="E57" s="40">
        <v>11</v>
      </c>
    </row>
    <row r="58" spans="1:5" s="41" customFormat="1" ht="15.75" thickBot="1" x14ac:dyDescent="0.3">
      <c r="A58" s="39" t="s">
        <v>103</v>
      </c>
      <c r="B58" s="39"/>
      <c r="C58" s="40">
        <v>22784.58</v>
      </c>
      <c r="D58" s="39" t="s">
        <v>5</v>
      </c>
      <c r="E58" s="40">
        <v>25038</v>
      </c>
    </row>
    <row r="59" spans="1:5" s="41" customFormat="1" ht="15.75" thickBot="1" x14ac:dyDescent="0.3">
      <c r="A59" s="39" t="s">
        <v>104</v>
      </c>
      <c r="B59" s="39"/>
      <c r="C59" s="40">
        <v>24036.48</v>
      </c>
      <c r="D59" s="39" t="s">
        <v>4</v>
      </c>
      <c r="E59" s="40">
        <v>25038</v>
      </c>
    </row>
    <row r="60" spans="1:5" s="41" customFormat="1" ht="15.75" thickBot="1" x14ac:dyDescent="0.3">
      <c r="A60" s="39" t="s">
        <v>105</v>
      </c>
      <c r="B60" s="39"/>
      <c r="C60" s="40">
        <v>5758.74</v>
      </c>
      <c r="D60" s="39" t="s">
        <v>4</v>
      </c>
      <c r="E60" s="40">
        <v>25038</v>
      </c>
    </row>
    <row r="61" spans="1:5" s="41" customFormat="1" ht="15.75" thickBot="1" x14ac:dyDescent="0.3">
      <c r="A61" s="39" t="s">
        <v>106</v>
      </c>
      <c r="B61" s="39"/>
      <c r="C61" s="40">
        <v>6259.5</v>
      </c>
      <c r="D61" s="39" t="s">
        <v>4</v>
      </c>
      <c r="E61" s="40">
        <v>25038</v>
      </c>
    </row>
    <row r="62" spans="1:5" s="41" customFormat="1" ht="15.75" thickBot="1" x14ac:dyDescent="0.3">
      <c r="A62" s="39" t="s">
        <v>107</v>
      </c>
      <c r="B62" s="39"/>
      <c r="C62" s="40">
        <v>38099.82</v>
      </c>
      <c r="D62" s="39" t="s">
        <v>4</v>
      </c>
      <c r="E62" s="40">
        <v>22951.7</v>
      </c>
    </row>
    <row r="63" spans="1:5" s="41" customFormat="1" ht="15.75" thickBot="1" x14ac:dyDescent="0.3">
      <c r="A63" s="39" t="s">
        <v>108</v>
      </c>
      <c r="B63" s="39"/>
      <c r="C63" s="40">
        <v>47587.59</v>
      </c>
      <c r="D63" s="39" t="s">
        <v>4</v>
      </c>
      <c r="E63" s="40">
        <v>25046.1</v>
      </c>
    </row>
    <row r="64" spans="1:5" s="41" customFormat="1" ht="15.75" thickBot="1" x14ac:dyDescent="0.3">
      <c r="A64" s="39" t="s">
        <v>109</v>
      </c>
      <c r="B64" s="39"/>
      <c r="C64" s="40">
        <v>61343.59</v>
      </c>
      <c r="D64" s="39" t="s">
        <v>4</v>
      </c>
      <c r="E64" s="40">
        <v>25038.2</v>
      </c>
    </row>
    <row r="65" spans="1:5" s="41" customFormat="1" ht="15.75" thickBot="1" x14ac:dyDescent="0.3">
      <c r="A65" s="39" t="s">
        <v>110</v>
      </c>
      <c r="B65" s="39"/>
      <c r="C65" s="40">
        <v>68876.77</v>
      </c>
      <c r="D65" s="39" t="s">
        <v>4</v>
      </c>
      <c r="E65" s="40">
        <v>25046.1</v>
      </c>
    </row>
    <row r="66" spans="1:5" s="41" customFormat="1" ht="15.75" thickBot="1" x14ac:dyDescent="0.3">
      <c r="A66" s="39" t="s">
        <v>53</v>
      </c>
      <c r="B66" s="39"/>
      <c r="C66" s="40">
        <v>1450.96</v>
      </c>
      <c r="D66" s="39" t="s">
        <v>36</v>
      </c>
      <c r="E66" s="40">
        <v>2</v>
      </c>
    </row>
    <row r="67" spans="1:5" s="41" customFormat="1" ht="15.75" thickBot="1" x14ac:dyDescent="0.3">
      <c r="A67" s="39" t="s">
        <v>111</v>
      </c>
      <c r="B67" s="39"/>
      <c r="C67" s="40">
        <v>98900.1</v>
      </c>
      <c r="D67" s="39" t="s">
        <v>5</v>
      </c>
      <c r="E67" s="40">
        <v>25038</v>
      </c>
    </row>
    <row r="68" spans="1:5" s="41" customFormat="1" ht="15.75" thickBot="1" x14ac:dyDescent="0.3">
      <c r="A68" s="39" t="s">
        <v>112</v>
      </c>
      <c r="B68" s="39"/>
      <c r="C68" s="40">
        <v>103156.56</v>
      </c>
      <c r="D68" s="39" t="s">
        <v>4</v>
      </c>
      <c r="E68" s="40">
        <v>25038</v>
      </c>
    </row>
    <row r="69" spans="1:5" s="41" customFormat="1" ht="15.75" thickBot="1" x14ac:dyDescent="0.3">
      <c r="A69" s="39" t="s">
        <v>113</v>
      </c>
      <c r="B69" s="39"/>
      <c r="C69" s="40">
        <v>19249</v>
      </c>
      <c r="D69" s="39" t="s">
        <v>87</v>
      </c>
      <c r="E69" s="40">
        <v>1</v>
      </c>
    </row>
    <row r="70" spans="1:5" s="41" customFormat="1" ht="15.75" thickBot="1" x14ac:dyDescent="0.3">
      <c r="A70" s="39" t="s">
        <v>114</v>
      </c>
      <c r="B70" s="39"/>
      <c r="C70" s="40">
        <v>289.86</v>
      </c>
      <c r="D70" s="39" t="s">
        <v>45</v>
      </c>
      <c r="E70" s="40">
        <v>1.5</v>
      </c>
    </row>
    <row r="71" spans="1:5" s="41" customFormat="1" ht="15.75" thickBot="1" x14ac:dyDescent="0.3">
      <c r="A71" s="39" t="s">
        <v>115</v>
      </c>
      <c r="B71" s="39"/>
      <c r="C71" s="40">
        <v>3098.55</v>
      </c>
      <c r="D71" s="39" t="s">
        <v>83</v>
      </c>
      <c r="E71" s="40">
        <v>3</v>
      </c>
    </row>
    <row r="72" spans="1:5" s="41" customFormat="1" ht="15.75" thickBot="1" x14ac:dyDescent="0.3">
      <c r="A72" s="39" t="s">
        <v>115</v>
      </c>
      <c r="B72" s="39"/>
      <c r="C72" s="40">
        <v>2065.6999999999998</v>
      </c>
      <c r="D72" s="39" t="s">
        <v>83</v>
      </c>
      <c r="E72" s="40">
        <v>2</v>
      </c>
    </row>
    <row r="73" spans="1:5" s="41" customFormat="1" ht="15.75" thickBot="1" x14ac:dyDescent="0.3">
      <c r="A73" s="39" t="s">
        <v>116</v>
      </c>
      <c r="B73" s="39"/>
      <c r="C73" s="40">
        <v>7924.47</v>
      </c>
      <c r="D73" s="39" t="s">
        <v>45</v>
      </c>
      <c r="E73" s="40">
        <v>3</v>
      </c>
    </row>
    <row r="74" spans="1:5" s="41" customFormat="1" ht="15.75" thickBot="1" x14ac:dyDescent="0.3">
      <c r="A74" s="39" t="s">
        <v>117</v>
      </c>
      <c r="B74" s="39"/>
      <c r="C74" s="40">
        <v>363.1</v>
      </c>
      <c r="D74" s="39" t="s">
        <v>45</v>
      </c>
      <c r="E74" s="40">
        <v>1</v>
      </c>
    </row>
    <row r="75" spans="1:5" s="41" customFormat="1" ht="15.75" thickBot="1" x14ac:dyDescent="0.3">
      <c r="A75" s="39" t="s">
        <v>118</v>
      </c>
      <c r="B75" s="39"/>
      <c r="C75" s="40">
        <v>17.36</v>
      </c>
      <c r="D75" s="39" t="s">
        <v>45</v>
      </c>
      <c r="E75" s="40">
        <v>4</v>
      </c>
    </row>
    <row r="76" spans="1:5" s="41" customFormat="1" ht="15.75" thickBot="1" x14ac:dyDescent="0.3">
      <c r="A76" s="39" t="s">
        <v>119</v>
      </c>
      <c r="B76" s="39"/>
      <c r="C76" s="40">
        <v>24.2</v>
      </c>
      <c r="D76" s="39" t="s">
        <v>45</v>
      </c>
      <c r="E76" s="40">
        <v>4</v>
      </c>
    </row>
    <row r="77" spans="1:5" s="41" customFormat="1" ht="15.75" thickBot="1" x14ac:dyDescent="0.3">
      <c r="A77" s="39" t="s">
        <v>120</v>
      </c>
      <c r="B77" s="39"/>
      <c r="C77" s="40">
        <v>2253.42</v>
      </c>
      <c r="D77" s="39" t="s">
        <v>4</v>
      </c>
      <c r="E77" s="40">
        <v>25038</v>
      </c>
    </row>
    <row r="78" spans="1:5" s="41" customFormat="1" ht="15.75" thickBot="1" x14ac:dyDescent="0.3">
      <c r="A78" s="39" t="s">
        <v>121</v>
      </c>
      <c r="B78" s="39"/>
      <c r="C78" s="40">
        <v>2253.42</v>
      </c>
      <c r="D78" s="39" t="s">
        <v>4</v>
      </c>
      <c r="E78" s="40">
        <v>25038</v>
      </c>
    </row>
    <row r="79" spans="1:5" s="41" customFormat="1" ht="17.25" customHeight="1" thickBot="1" x14ac:dyDescent="0.3">
      <c r="A79" s="39" t="s">
        <v>122</v>
      </c>
      <c r="B79" s="39"/>
      <c r="C79" s="40">
        <v>15631.44</v>
      </c>
      <c r="D79" s="39" t="s">
        <v>89</v>
      </c>
      <c r="E79" s="40">
        <v>8</v>
      </c>
    </row>
    <row r="80" spans="1:5" s="41" customFormat="1" ht="15.75" thickBot="1" x14ac:dyDescent="0.3">
      <c r="A80" s="39" t="s">
        <v>54</v>
      </c>
      <c r="B80" s="39"/>
      <c r="C80" s="40">
        <v>13528.32</v>
      </c>
      <c r="D80" s="39" t="s">
        <v>45</v>
      </c>
      <c r="E80" s="40">
        <v>1</v>
      </c>
    </row>
    <row r="81" spans="1:5" s="41" customFormat="1" ht="15.75" thickBot="1" x14ac:dyDescent="0.3">
      <c r="A81" s="39" t="s">
        <v>123</v>
      </c>
      <c r="B81" s="39"/>
      <c r="C81" s="40">
        <v>9514.44</v>
      </c>
      <c r="D81" s="39" t="s">
        <v>4</v>
      </c>
      <c r="E81" s="40">
        <v>25038</v>
      </c>
    </row>
    <row r="82" spans="1:5" s="41" customFormat="1" ht="15.75" thickBot="1" x14ac:dyDescent="0.3">
      <c r="A82" s="39" t="s">
        <v>124</v>
      </c>
      <c r="B82" s="39"/>
      <c r="C82" s="40">
        <v>9514.44</v>
      </c>
      <c r="D82" s="39" t="s">
        <v>4</v>
      </c>
      <c r="E82" s="40">
        <v>25038</v>
      </c>
    </row>
    <row r="83" spans="1:5" s="41" customFormat="1" ht="15.75" thickBot="1" x14ac:dyDescent="0.3">
      <c r="A83" s="39" t="s">
        <v>125</v>
      </c>
      <c r="B83" s="39"/>
      <c r="C83" s="40">
        <v>10135.68</v>
      </c>
      <c r="D83" s="39" t="s">
        <v>126</v>
      </c>
      <c r="E83" s="40">
        <v>4</v>
      </c>
    </row>
    <row r="84" spans="1:5" s="41" customFormat="1" ht="15.75" thickBot="1" x14ac:dyDescent="0.3">
      <c r="A84" s="39" t="s">
        <v>127</v>
      </c>
      <c r="B84" s="39"/>
      <c r="C84" s="40">
        <v>11742.5</v>
      </c>
      <c r="D84" s="39" t="s">
        <v>5</v>
      </c>
      <c r="E84" s="40">
        <v>50</v>
      </c>
    </row>
    <row r="85" spans="1:5" s="41" customFormat="1" ht="15.75" thickBot="1" x14ac:dyDescent="0.3">
      <c r="A85" s="39" t="s">
        <v>128</v>
      </c>
      <c r="B85" s="39"/>
      <c r="C85" s="40">
        <v>94233</v>
      </c>
      <c r="D85" s="39" t="s">
        <v>129</v>
      </c>
      <c r="E85" s="40">
        <v>1</v>
      </c>
    </row>
    <row r="86" spans="1:5" s="41" customFormat="1" ht="15.75" thickBot="1" x14ac:dyDescent="0.3">
      <c r="A86" s="39" t="s">
        <v>130</v>
      </c>
      <c r="B86" s="39"/>
      <c r="C86" s="40">
        <v>8250</v>
      </c>
      <c r="D86" s="39" t="s">
        <v>5</v>
      </c>
      <c r="E86" s="40">
        <v>5</v>
      </c>
    </row>
    <row r="87" spans="1:5" s="41" customFormat="1" ht="15.75" thickBot="1" x14ac:dyDescent="0.3">
      <c r="A87" s="39" t="s">
        <v>55</v>
      </c>
      <c r="B87" s="39"/>
      <c r="C87" s="40">
        <v>4012.5</v>
      </c>
      <c r="D87" s="39" t="s">
        <v>5</v>
      </c>
      <c r="E87" s="40">
        <v>2.5</v>
      </c>
    </row>
    <row r="88" spans="1:5" s="41" customFormat="1" ht="15.75" thickBot="1" x14ac:dyDescent="0.3">
      <c r="A88" s="39" t="s">
        <v>131</v>
      </c>
      <c r="B88" s="39"/>
      <c r="C88" s="40">
        <v>946</v>
      </c>
      <c r="D88" s="39" t="s">
        <v>132</v>
      </c>
      <c r="E88" s="40">
        <v>2</v>
      </c>
    </row>
    <row r="89" spans="1:5" ht="15.75" thickBot="1" x14ac:dyDescent="0.3">
      <c r="A89" s="34"/>
      <c r="B89" s="34"/>
      <c r="C89" s="38">
        <f>SUM(C6:C88)</f>
        <v>968755.70999999961</v>
      </c>
      <c r="D89" s="34"/>
      <c r="E89" s="37"/>
    </row>
    <row r="91" spans="1:5" x14ac:dyDescent="0.25">
      <c r="C91" s="32">
        <v>968755.70999999985</v>
      </c>
    </row>
    <row r="93" spans="1:5" x14ac:dyDescent="0.25">
      <c r="C93" s="42">
        <f>C89-C91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"/>
  <sheetViews>
    <sheetView topLeftCell="A67" workbookViewId="0">
      <selection activeCell="C69" sqref="C69"/>
    </sheetView>
  </sheetViews>
  <sheetFormatPr defaultRowHeight="15" x14ac:dyDescent="0.25"/>
  <cols>
    <col min="1" max="1" width="70.5703125" style="32" customWidth="1"/>
    <col min="2" max="2" width="70.5703125" style="32" hidden="1" customWidth="1"/>
    <col min="3" max="3" width="12.5703125" style="32" customWidth="1"/>
    <col min="4" max="4" width="20.5703125" style="32" customWidth="1"/>
    <col min="5" max="5" width="12.5703125" style="32" customWidth="1"/>
    <col min="6" max="6" width="9.140625" style="32"/>
    <col min="7" max="7" width="12.7109375" style="32" customWidth="1"/>
    <col min="8" max="16384" width="9.140625" style="32"/>
  </cols>
  <sheetData>
    <row r="2" spans="1:7" x14ac:dyDescent="0.25">
      <c r="A2" s="32" t="s">
        <v>57</v>
      </c>
    </row>
    <row r="3" spans="1:7" x14ac:dyDescent="0.25">
      <c r="A3" s="32" t="s">
        <v>41</v>
      </c>
    </row>
    <row r="4" spans="1:7" ht="15.75" thickBot="1" x14ac:dyDescent="0.3"/>
    <row r="5" spans="1:7" ht="15.75" thickBot="1" x14ac:dyDescent="0.3">
      <c r="A5" s="33" t="s">
        <v>40</v>
      </c>
      <c r="B5" s="33"/>
      <c r="C5" s="33" t="s">
        <v>43</v>
      </c>
      <c r="D5" s="33" t="s">
        <v>39</v>
      </c>
      <c r="E5" s="33" t="s">
        <v>38</v>
      </c>
    </row>
    <row r="6" spans="1:7" ht="15.75" thickBot="1" x14ac:dyDescent="0.3">
      <c r="A6" s="34" t="s">
        <v>58</v>
      </c>
      <c r="B6" s="34"/>
      <c r="C6" s="37">
        <v>11446.59</v>
      </c>
      <c r="D6" s="34" t="s">
        <v>16</v>
      </c>
      <c r="E6" s="37">
        <v>177</v>
      </c>
      <c r="F6" s="32">
        <f>'накоп 2020'!C6</f>
        <v>11446.59</v>
      </c>
      <c r="G6" s="43">
        <f>F6-C6</f>
        <v>0</v>
      </c>
    </row>
    <row r="7" spans="1:7" ht="15.75" thickBot="1" x14ac:dyDescent="0.3">
      <c r="A7" s="34" t="s">
        <v>33</v>
      </c>
      <c r="B7" s="34"/>
      <c r="C7" s="37">
        <v>14745.9</v>
      </c>
      <c r="D7" s="34" t="s">
        <v>34</v>
      </c>
      <c r="E7" s="37">
        <v>26</v>
      </c>
      <c r="F7" s="32">
        <f>'накоп 2020'!C7</f>
        <v>14745.9</v>
      </c>
      <c r="G7" s="43">
        <f t="shared" ref="G7:G70" si="0">F7-C7</f>
        <v>0</v>
      </c>
    </row>
    <row r="8" spans="1:7" ht="15.75" thickBot="1" x14ac:dyDescent="0.3">
      <c r="A8" s="34" t="s">
        <v>59</v>
      </c>
      <c r="B8" s="34"/>
      <c r="C8" s="37">
        <v>2503.8000000000002</v>
      </c>
      <c r="D8" s="34" t="s">
        <v>4</v>
      </c>
      <c r="E8" s="37">
        <v>25038</v>
      </c>
      <c r="F8" s="32">
        <f>'накоп 2020'!C8</f>
        <v>2503.8000000000002</v>
      </c>
      <c r="G8" s="43">
        <f t="shared" si="0"/>
        <v>0</v>
      </c>
    </row>
    <row r="9" spans="1:7" ht="15.75" thickBot="1" x14ac:dyDescent="0.3">
      <c r="A9" s="34" t="s">
        <v>60</v>
      </c>
      <c r="B9" s="34"/>
      <c r="C9" s="37">
        <v>2253.42</v>
      </c>
      <c r="D9" s="34" t="s">
        <v>4</v>
      </c>
      <c r="E9" s="37">
        <v>25038</v>
      </c>
      <c r="F9" s="32">
        <f>'накоп 2020'!C9</f>
        <v>2253.42</v>
      </c>
      <c r="G9" s="43">
        <f t="shared" si="0"/>
        <v>0</v>
      </c>
    </row>
    <row r="10" spans="1:7" ht="15.75" thickBot="1" x14ac:dyDescent="0.3">
      <c r="A10" s="34" t="s">
        <v>61</v>
      </c>
      <c r="B10" s="34"/>
      <c r="C10" s="37">
        <v>4534.9399999999996</v>
      </c>
      <c r="D10" s="34" t="s">
        <v>4</v>
      </c>
      <c r="E10" s="37">
        <v>1558.4</v>
      </c>
      <c r="F10" s="32">
        <f>'накоп 2020'!C10</f>
        <v>4534.9399999999996</v>
      </c>
      <c r="G10" s="43">
        <f t="shared" si="0"/>
        <v>0</v>
      </c>
    </row>
    <row r="11" spans="1:7" ht="15.75" thickBot="1" x14ac:dyDescent="0.3">
      <c r="A11" s="34" t="s">
        <v>62</v>
      </c>
      <c r="B11" s="34"/>
      <c r="C11" s="37">
        <v>25050.2</v>
      </c>
      <c r="D11" s="34" t="s">
        <v>45</v>
      </c>
      <c r="E11" s="37">
        <v>1</v>
      </c>
      <c r="F11" s="32">
        <f>'накоп 2020'!C11</f>
        <v>25050.2</v>
      </c>
      <c r="G11" s="43">
        <f t="shared" si="0"/>
        <v>0</v>
      </c>
    </row>
    <row r="12" spans="1:7" ht="15.75" thickBot="1" x14ac:dyDescent="0.3">
      <c r="A12" s="34" t="s">
        <v>63</v>
      </c>
      <c r="B12" s="34"/>
      <c r="C12" s="37">
        <v>1185</v>
      </c>
      <c r="D12" s="34" t="s">
        <v>4</v>
      </c>
      <c r="E12" s="37">
        <v>790</v>
      </c>
      <c r="F12" s="32">
        <f>'накоп 2020'!C12</f>
        <v>1185</v>
      </c>
      <c r="G12" s="43">
        <f t="shared" si="0"/>
        <v>0</v>
      </c>
    </row>
    <row r="13" spans="1:7" ht="15.75" thickBot="1" x14ac:dyDescent="0.3">
      <c r="A13" s="34" t="s">
        <v>35</v>
      </c>
      <c r="B13" s="34"/>
      <c r="C13" s="37">
        <v>4856.16</v>
      </c>
      <c r="D13" s="34" t="s">
        <v>36</v>
      </c>
      <c r="E13" s="37">
        <v>6</v>
      </c>
      <c r="F13" s="32">
        <f>'накоп 2020'!C13</f>
        <v>4856.16</v>
      </c>
      <c r="G13" s="43">
        <f t="shared" si="0"/>
        <v>0</v>
      </c>
    </row>
    <row r="14" spans="1:7" ht="15.75" thickBot="1" x14ac:dyDescent="0.3">
      <c r="A14" s="34" t="s">
        <v>64</v>
      </c>
      <c r="B14" s="34"/>
      <c r="C14" s="37">
        <v>559.19000000000005</v>
      </c>
      <c r="D14" s="34" t="s">
        <v>45</v>
      </c>
      <c r="E14" s="37">
        <v>1</v>
      </c>
      <c r="F14" s="32">
        <f>'накоп 2020'!C14</f>
        <v>559.19000000000005</v>
      </c>
      <c r="G14" s="43">
        <f t="shared" si="0"/>
        <v>0</v>
      </c>
    </row>
    <row r="15" spans="1:7" ht="15.75" thickBot="1" x14ac:dyDescent="0.3">
      <c r="A15" s="34" t="s">
        <v>65</v>
      </c>
      <c r="B15" s="34"/>
      <c r="C15" s="37">
        <v>1382.12</v>
      </c>
      <c r="D15" s="34" t="s">
        <v>45</v>
      </c>
      <c r="E15" s="37">
        <v>4</v>
      </c>
      <c r="F15" s="32">
        <f>'накоп 2020'!C15</f>
        <v>1382.12</v>
      </c>
      <c r="G15" s="43">
        <f t="shared" si="0"/>
        <v>0</v>
      </c>
    </row>
    <row r="16" spans="1:7" ht="15.75" thickBot="1" x14ac:dyDescent="0.3">
      <c r="A16" s="34" t="s">
        <v>66</v>
      </c>
      <c r="B16" s="34"/>
      <c r="C16" s="37">
        <v>1087.53</v>
      </c>
      <c r="D16" s="34" t="s">
        <v>45</v>
      </c>
      <c r="E16" s="37">
        <v>3</v>
      </c>
      <c r="F16" s="32">
        <f>'накоп 2020'!C16</f>
        <v>1087.53</v>
      </c>
      <c r="G16" s="43">
        <f t="shared" si="0"/>
        <v>0</v>
      </c>
    </row>
    <row r="17" spans="1:7" ht="15.75" thickBot="1" x14ac:dyDescent="0.3">
      <c r="A17" s="34" t="s">
        <v>67</v>
      </c>
      <c r="B17" s="34"/>
      <c r="C17" s="37">
        <v>7603.04</v>
      </c>
      <c r="D17" s="34" t="s">
        <v>45</v>
      </c>
      <c r="E17" s="37">
        <v>8</v>
      </c>
      <c r="F17" s="32">
        <f>'накоп 2020'!C17</f>
        <v>7603.04</v>
      </c>
      <c r="G17" s="43">
        <f t="shared" si="0"/>
        <v>0</v>
      </c>
    </row>
    <row r="18" spans="1:7" ht="15.75" thickBot="1" x14ac:dyDescent="0.3">
      <c r="A18" s="34" t="s">
        <v>68</v>
      </c>
      <c r="B18" s="34"/>
      <c r="C18" s="37">
        <v>10154</v>
      </c>
      <c r="D18" s="34" t="s">
        <v>5</v>
      </c>
      <c r="E18" s="37">
        <v>2</v>
      </c>
      <c r="F18" s="32">
        <f>'накоп 2020'!C18</f>
        <v>10154</v>
      </c>
      <c r="G18" s="43">
        <f t="shared" si="0"/>
        <v>0</v>
      </c>
    </row>
    <row r="19" spans="1:7" ht="15.75" thickBot="1" x14ac:dyDescent="0.3">
      <c r="A19" s="34" t="s">
        <v>44</v>
      </c>
      <c r="B19" s="34"/>
      <c r="C19" s="37">
        <v>952.8</v>
      </c>
      <c r="D19" s="34" t="s">
        <v>45</v>
      </c>
      <c r="E19" s="37">
        <v>12</v>
      </c>
      <c r="F19" s="32">
        <f>'накоп 2020'!C19</f>
        <v>952.8</v>
      </c>
      <c r="G19" s="43">
        <f t="shared" si="0"/>
        <v>0</v>
      </c>
    </row>
    <row r="20" spans="1:7" ht="15.75" thickBot="1" x14ac:dyDescent="0.3">
      <c r="A20" s="34" t="s">
        <v>69</v>
      </c>
      <c r="B20" s="34"/>
      <c r="C20" s="37">
        <v>186.91</v>
      </c>
      <c r="D20" s="34" t="s">
        <v>45</v>
      </c>
      <c r="E20" s="37">
        <v>1</v>
      </c>
      <c r="F20" s="32">
        <f>'накоп 2020'!C20</f>
        <v>186.91</v>
      </c>
      <c r="G20" s="43">
        <f t="shared" si="0"/>
        <v>0</v>
      </c>
    </row>
    <row r="21" spans="1:7" ht="15.75" thickBot="1" x14ac:dyDescent="0.3">
      <c r="A21" s="34" t="s">
        <v>46</v>
      </c>
      <c r="B21" s="34"/>
      <c r="C21" s="37">
        <v>9358.44</v>
      </c>
      <c r="D21" s="34" t="s">
        <v>45</v>
      </c>
      <c r="E21" s="37">
        <v>42</v>
      </c>
      <c r="F21" s="32">
        <f>'накоп 2020'!C21</f>
        <v>9358.44</v>
      </c>
      <c r="G21" s="43">
        <f t="shared" si="0"/>
        <v>0</v>
      </c>
    </row>
    <row r="22" spans="1:7" ht="15.75" thickBot="1" x14ac:dyDescent="0.3">
      <c r="A22" s="34" t="s">
        <v>70</v>
      </c>
      <c r="B22" s="34"/>
      <c r="C22" s="37">
        <v>922.44</v>
      </c>
      <c r="D22" s="34" t="s">
        <v>45</v>
      </c>
      <c r="E22" s="37">
        <v>4</v>
      </c>
      <c r="F22" s="32">
        <f>'накоп 2020'!C22</f>
        <v>922.44</v>
      </c>
      <c r="G22" s="43">
        <f t="shared" si="0"/>
        <v>0</v>
      </c>
    </row>
    <row r="23" spans="1:7" ht="15.75" thickBot="1" x14ac:dyDescent="0.3">
      <c r="A23" s="34" t="s">
        <v>71</v>
      </c>
      <c r="B23" s="34"/>
      <c r="C23" s="37">
        <v>234.85</v>
      </c>
      <c r="D23" s="34" t="s">
        <v>5</v>
      </c>
      <c r="E23" s="37">
        <v>1</v>
      </c>
      <c r="F23" s="32">
        <f>'накоп 2020'!C23</f>
        <v>234.85</v>
      </c>
      <c r="G23" s="43">
        <f t="shared" si="0"/>
        <v>0</v>
      </c>
    </row>
    <row r="24" spans="1:7" ht="15.75" thickBot="1" x14ac:dyDescent="0.3">
      <c r="A24" s="34" t="s">
        <v>72</v>
      </c>
      <c r="B24" s="34"/>
      <c r="C24" s="37">
        <v>165.28</v>
      </c>
      <c r="D24" s="34" t="s">
        <v>45</v>
      </c>
      <c r="E24" s="37">
        <v>2</v>
      </c>
      <c r="F24" s="32">
        <f>'накоп 2020'!C24</f>
        <v>165.28</v>
      </c>
      <c r="G24" s="43">
        <f t="shared" si="0"/>
        <v>0</v>
      </c>
    </row>
    <row r="25" spans="1:7" ht="15.75" thickBot="1" x14ac:dyDescent="0.3">
      <c r="A25" s="34" t="s">
        <v>73</v>
      </c>
      <c r="B25" s="34"/>
      <c r="C25" s="37">
        <v>1026.68</v>
      </c>
      <c r="D25" s="34" t="s">
        <v>45</v>
      </c>
      <c r="E25" s="37">
        <v>1</v>
      </c>
      <c r="F25" s="32">
        <f>'накоп 2020'!C25</f>
        <v>1026.68</v>
      </c>
      <c r="G25" s="43">
        <f t="shared" si="0"/>
        <v>0</v>
      </c>
    </row>
    <row r="26" spans="1:7" ht="15.75" thickBot="1" x14ac:dyDescent="0.3">
      <c r="A26" s="34" t="s">
        <v>74</v>
      </c>
      <c r="B26" s="34"/>
      <c r="C26" s="37">
        <v>10456.950000000001</v>
      </c>
      <c r="D26" s="34" t="s">
        <v>75</v>
      </c>
      <c r="E26" s="37">
        <v>1</v>
      </c>
      <c r="F26" s="32">
        <f>'накоп 2020'!C26</f>
        <v>10456.950000000001</v>
      </c>
      <c r="G26" s="43">
        <f t="shared" si="0"/>
        <v>0</v>
      </c>
    </row>
    <row r="27" spans="1:7" ht="15.75" thickBot="1" x14ac:dyDescent="0.3">
      <c r="A27" s="34" t="s">
        <v>76</v>
      </c>
      <c r="B27" s="34"/>
      <c r="C27" s="37">
        <v>666.76</v>
      </c>
      <c r="D27" s="34" t="s">
        <v>45</v>
      </c>
      <c r="E27" s="37">
        <v>2</v>
      </c>
      <c r="F27" s="32">
        <f>'накоп 2020'!C27</f>
        <v>666.76</v>
      </c>
      <c r="G27" s="43">
        <f t="shared" si="0"/>
        <v>0</v>
      </c>
    </row>
    <row r="28" spans="1:7" ht="15.75" thickBot="1" x14ac:dyDescent="0.3">
      <c r="A28" s="34" t="s">
        <v>77</v>
      </c>
      <c r="B28" s="34"/>
      <c r="C28" s="37">
        <v>425.65</v>
      </c>
      <c r="D28" s="34" t="s">
        <v>4</v>
      </c>
      <c r="E28" s="37">
        <v>25038</v>
      </c>
      <c r="F28" s="32">
        <f>'накоп 2020'!C28</f>
        <v>425.65</v>
      </c>
      <c r="G28" s="43">
        <f t="shared" si="0"/>
        <v>0</v>
      </c>
    </row>
    <row r="29" spans="1:7" ht="15.75" thickBot="1" x14ac:dyDescent="0.3">
      <c r="A29" s="34" t="s">
        <v>78</v>
      </c>
      <c r="B29" s="34"/>
      <c r="C29" s="37">
        <v>425.65</v>
      </c>
      <c r="D29" s="34" t="s">
        <v>4</v>
      </c>
      <c r="E29" s="37">
        <v>25038</v>
      </c>
      <c r="F29" s="32">
        <f>'накоп 2020'!C29</f>
        <v>425.65</v>
      </c>
      <c r="G29" s="43">
        <f t="shared" si="0"/>
        <v>0</v>
      </c>
    </row>
    <row r="30" spans="1:7" ht="15.75" thickBot="1" x14ac:dyDescent="0.3">
      <c r="A30" s="34" t="s">
        <v>79</v>
      </c>
      <c r="B30" s="34"/>
      <c r="C30" s="37">
        <v>2670.01</v>
      </c>
      <c r="D30" s="34" t="s">
        <v>75</v>
      </c>
      <c r="E30" s="37">
        <v>7</v>
      </c>
      <c r="F30" s="32">
        <f>'накоп 2020'!C30</f>
        <v>2670.01</v>
      </c>
      <c r="G30" s="43">
        <f t="shared" si="0"/>
        <v>0</v>
      </c>
    </row>
    <row r="31" spans="1:7" ht="15.75" thickBot="1" x14ac:dyDescent="0.3">
      <c r="A31" s="34" t="s">
        <v>80</v>
      </c>
      <c r="B31" s="34"/>
      <c r="C31" s="37">
        <v>797.16</v>
      </c>
      <c r="D31" s="34" t="s">
        <v>45</v>
      </c>
      <c r="E31" s="37">
        <v>4</v>
      </c>
      <c r="F31" s="32">
        <f>'накоп 2020'!C31</f>
        <v>797.16</v>
      </c>
      <c r="G31" s="43">
        <f t="shared" si="0"/>
        <v>0</v>
      </c>
    </row>
    <row r="32" spans="1:7" ht="15.75" thickBot="1" x14ac:dyDescent="0.3">
      <c r="A32" s="34" t="s">
        <v>81</v>
      </c>
      <c r="B32" s="34"/>
      <c r="C32" s="37">
        <v>1117.43</v>
      </c>
      <c r="D32" s="34" t="s">
        <v>45</v>
      </c>
      <c r="E32" s="37">
        <v>1</v>
      </c>
      <c r="F32" s="32">
        <f>'накоп 2020'!C32</f>
        <v>1117.43</v>
      </c>
      <c r="G32" s="43">
        <f t="shared" si="0"/>
        <v>0</v>
      </c>
    </row>
    <row r="33" spans="1:7" ht="15.75" thickBot="1" x14ac:dyDescent="0.3">
      <c r="A33" s="34" t="s">
        <v>82</v>
      </c>
      <c r="B33" s="34"/>
      <c r="C33" s="37">
        <v>576.87</v>
      </c>
      <c r="D33" s="34" t="s">
        <v>83</v>
      </c>
      <c r="E33" s="37">
        <v>1</v>
      </c>
      <c r="F33" s="32">
        <f>'накоп 2020'!C33</f>
        <v>576.87</v>
      </c>
      <c r="G33" s="43">
        <f t="shared" si="0"/>
        <v>0</v>
      </c>
    </row>
    <row r="34" spans="1:7" ht="15.75" thickBot="1" x14ac:dyDescent="0.3">
      <c r="A34" s="34" t="s">
        <v>37</v>
      </c>
      <c r="B34" s="34"/>
      <c r="C34" s="37">
        <v>24109.279999999999</v>
      </c>
      <c r="D34" s="34" t="s">
        <v>5</v>
      </c>
      <c r="E34" s="37">
        <v>173</v>
      </c>
      <c r="F34" s="32">
        <f>'накоп 2020'!C34</f>
        <v>24109.279999999999</v>
      </c>
      <c r="G34" s="43">
        <f t="shared" si="0"/>
        <v>0</v>
      </c>
    </row>
    <row r="35" spans="1:7" ht="15.75" thickBot="1" x14ac:dyDescent="0.3">
      <c r="A35" s="34" t="s">
        <v>84</v>
      </c>
      <c r="B35" s="34"/>
      <c r="C35" s="37">
        <v>12.07</v>
      </c>
      <c r="D35" s="34" t="s">
        <v>5</v>
      </c>
      <c r="E35" s="37">
        <v>0.1</v>
      </c>
      <c r="F35" s="32">
        <f>'накоп 2020'!C35</f>
        <v>12.07</v>
      </c>
      <c r="G35" s="43">
        <f t="shared" si="0"/>
        <v>0</v>
      </c>
    </row>
    <row r="36" spans="1:7" ht="15.75" thickBot="1" x14ac:dyDescent="0.3">
      <c r="A36" s="34" t="s">
        <v>85</v>
      </c>
      <c r="B36" s="34"/>
      <c r="C36" s="37">
        <v>9353.16</v>
      </c>
      <c r="D36" s="34" t="s">
        <v>75</v>
      </c>
      <c r="E36" s="37">
        <v>1</v>
      </c>
      <c r="F36" s="32">
        <f>'накоп 2020'!C36</f>
        <v>9353.16</v>
      </c>
      <c r="G36" s="43">
        <f t="shared" si="0"/>
        <v>0</v>
      </c>
    </row>
    <row r="37" spans="1:7" ht="15.75" thickBot="1" x14ac:dyDescent="0.3">
      <c r="A37" s="34" t="s">
        <v>86</v>
      </c>
      <c r="B37" s="34"/>
      <c r="C37" s="37">
        <v>1320.56</v>
      </c>
      <c r="D37" s="34" t="s">
        <v>87</v>
      </c>
      <c r="E37" s="37">
        <v>1</v>
      </c>
      <c r="F37" s="32">
        <f>'накоп 2020'!C37</f>
        <v>1320.56</v>
      </c>
      <c r="G37" s="43">
        <f t="shared" si="0"/>
        <v>0</v>
      </c>
    </row>
    <row r="38" spans="1:7" ht="15.75" thickBot="1" x14ac:dyDescent="0.3">
      <c r="A38" s="34" t="s">
        <v>32</v>
      </c>
      <c r="B38" s="34"/>
      <c r="C38" s="37">
        <v>1102.08</v>
      </c>
      <c r="D38" s="34" t="s">
        <v>5</v>
      </c>
      <c r="E38" s="37">
        <v>4</v>
      </c>
      <c r="F38" s="32">
        <f>'накоп 2020'!C38</f>
        <v>1102.08</v>
      </c>
      <c r="G38" s="43">
        <f t="shared" si="0"/>
        <v>0</v>
      </c>
    </row>
    <row r="39" spans="1:7" ht="15.75" thickBot="1" x14ac:dyDescent="0.3">
      <c r="A39" s="34" t="s">
        <v>47</v>
      </c>
      <c r="B39" s="34"/>
      <c r="C39" s="37">
        <v>690.36</v>
      </c>
      <c r="D39" s="34" t="s">
        <v>5</v>
      </c>
      <c r="E39" s="37">
        <v>4</v>
      </c>
      <c r="F39" s="32">
        <f>'накоп 2020'!C39</f>
        <v>690.36</v>
      </c>
      <c r="G39" s="43">
        <f t="shared" si="0"/>
        <v>0</v>
      </c>
    </row>
    <row r="40" spans="1:7" ht="15.75" thickBot="1" x14ac:dyDescent="0.3">
      <c r="A40" s="34" t="s">
        <v>88</v>
      </c>
      <c r="B40" s="34"/>
      <c r="C40" s="37">
        <v>5233.6499999999996</v>
      </c>
      <c r="D40" s="34" t="s">
        <v>89</v>
      </c>
      <c r="E40" s="37">
        <v>5</v>
      </c>
      <c r="F40" s="32">
        <f>'накоп 2020'!C40</f>
        <v>5233.6499999999996</v>
      </c>
      <c r="G40" s="43">
        <f t="shared" si="0"/>
        <v>0</v>
      </c>
    </row>
    <row r="41" spans="1:7" ht="15.75" thickBot="1" x14ac:dyDescent="0.3">
      <c r="A41" s="34" t="s">
        <v>90</v>
      </c>
      <c r="B41" s="34"/>
      <c r="C41" s="37">
        <v>1034.98</v>
      </c>
      <c r="D41" s="34" t="s">
        <v>45</v>
      </c>
      <c r="E41" s="37">
        <v>1</v>
      </c>
      <c r="F41" s="32">
        <f>'накоп 2020'!C41</f>
        <v>1034.98</v>
      </c>
      <c r="G41" s="43">
        <f t="shared" si="0"/>
        <v>0</v>
      </c>
    </row>
    <row r="42" spans="1:7" ht="15.75" thickBot="1" x14ac:dyDescent="0.3">
      <c r="A42" s="34" t="s">
        <v>91</v>
      </c>
      <c r="B42" s="34"/>
      <c r="C42" s="37">
        <v>28005</v>
      </c>
      <c r="D42" s="34" t="s">
        <v>92</v>
      </c>
      <c r="E42" s="37">
        <v>1</v>
      </c>
      <c r="F42" s="32">
        <f>'накоп 2020'!C42</f>
        <v>28005</v>
      </c>
      <c r="G42" s="43">
        <f t="shared" si="0"/>
        <v>0</v>
      </c>
    </row>
    <row r="43" spans="1:7" ht="15.75" thickBot="1" x14ac:dyDescent="0.3">
      <c r="A43" s="34" t="s">
        <v>93</v>
      </c>
      <c r="B43" s="34"/>
      <c r="C43" s="37">
        <v>8.1</v>
      </c>
      <c r="D43" s="34" t="s">
        <v>5</v>
      </c>
      <c r="E43" s="37">
        <v>0.01</v>
      </c>
      <c r="F43" s="32">
        <f>'накоп 2020'!C43</f>
        <v>8.1</v>
      </c>
      <c r="G43" s="43">
        <f t="shared" si="0"/>
        <v>0</v>
      </c>
    </row>
    <row r="44" spans="1:7" ht="15.75" thickBot="1" x14ac:dyDescent="0.3">
      <c r="A44" s="34" t="s">
        <v>94</v>
      </c>
      <c r="B44" s="34"/>
      <c r="C44" s="37">
        <v>821.48</v>
      </c>
      <c r="D44" s="34" t="s">
        <v>45</v>
      </c>
      <c r="E44" s="37">
        <v>4</v>
      </c>
      <c r="F44" s="32">
        <f>'накоп 2020'!C44</f>
        <v>821.48</v>
      </c>
      <c r="G44" s="43">
        <f t="shared" si="0"/>
        <v>0</v>
      </c>
    </row>
    <row r="45" spans="1:7" ht="15.75" thickBot="1" x14ac:dyDescent="0.3">
      <c r="A45" s="34" t="s">
        <v>95</v>
      </c>
      <c r="B45" s="34"/>
      <c r="C45" s="37">
        <v>1136.04</v>
      </c>
      <c r="D45" s="34" t="s">
        <v>4</v>
      </c>
      <c r="E45" s="37">
        <v>6</v>
      </c>
      <c r="F45" s="32">
        <f>'накоп 2020'!C45</f>
        <v>1136.04</v>
      </c>
      <c r="G45" s="43">
        <f t="shared" si="0"/>
        <v>0</v>
      </c>
    </row>
    <row r="46" spans="1:7" ht="15.75" thickBot="1" x14ac:dyDescent="0.3">
      <c r="A46" s="34" t="s">
        <v>96</v>
      </c>
      <c r="B46" s="34"/>
      <c r="C46" s="37">
        <v>1705.31</v>
      </c>
      <c r="D46" s="34" t="s">
        <v>45</v>
      </c>
      <c r="E46" s="37">
        <v>1</v>
      </c>
      <c r="F46" s="32">
        <f>'накоп 2020'!C46</f>
        <v>1705.31</v>
      </c>
      <c r="G46" s="43">
        <f t="shared" si="0"/>
        <v>0</v>
      </c>
    </row>
    <row r="47" spans="1:7" ht="15.75" thickBot="1" x14ac:dyDescent="0.3">
      <c r="A47" s="34" t="s">
        <v>97</v>
      </c>
      <c r="B47" s="34"/>
      <c r="C47" s="37">
        <v>409.36</v>
      </c>
      <c r="D47" s="34" t="s">
        <v>36</v>
      </c>
      <c r="E47" s="37">
        <v>1</v>
      </c>
      <c r="F47" s="32">
        <f>'накоп 2020'!C47</f>
        <v>409.36</v>
      </c>
      <c r="G47" s="43">
        <f t="shared" si="0"/>
        <v>0</v>
      </c>
    </row>
    <row r="48" spans="1:7" ht="15.75" thickBot="1" x14ac:dyDescent="0.3">
      <c r="A48" s="34" t="s">
        <v>98</v>
      </c>
      <c r="B48" s="34"/>
      <c r="C48" s="37">
        <v>694.5</v>
      </c>
      <c r="D48" s="34" t="s">
        <v>36</v>
      </c>
      <c r="E48" s="37">
        <v>1</v>
      </c>
      <c r="F48" s="32">
        <f>'накоп 2020'!C48</f>
        <v>694.5</v>
      </c>
      <c r="G48" s="43">
        <f t="shared" si="0"/>
        <v>0</v>
      </c>
    </row>
    <row r="49" spans="1:7" ht="15.75" thickBot="1" x14ac:dyDescent="0.3">
      <c r="A49" s="34" t="s">
        <v>48</v>
      </c>
      <c r="B49" s="34"/>
      <c r="C49" s="37">
        <v>1219.98</v>
      </c>
      <c r="D49" s="34" t="s">
        <v>45</v>
      </c>
      <c r="E49" s="37">
        <v>2</v>
      </c>
      <c r="F49" s="32">
        <f>'накоп 2020'!C49</f>
        <v>1219.98</v>
      </c>
      <c r="G49" s="43">
        <f t="shared" si="0"/>
        <v>0</v>
      </c>
    </row>
    <row r="50" spans="1:7" ht="15.75" thickBot="1" x14ac:dyDescent="0.3">
      <c r="A50" s="34" t="s">
        <v>99</v>
      </c>
      <c r="B50" s="34"/>
      <c r="C50" s="37">
        <v>1908.82</v>
      </c>
      <c r="D50" s="34" t="s">
        <v>45</v>
      </c>
      <c r="E50" s="37">
        <v>2</v>
      </c>
      <c r="F50" s="32">
        <f>'накоп 2020'!C50</f>
        <v>1908.82</v>
      </c>
      <c r="G50" s="43">
        <f t="shared" si="0"/>
        <v>0</v>
      </c>
    </row>
    <row r="51" spans="1:7" ht="15.75" thickBot="1" x14ac:dyDescent="0.3">
      <c r="A51" s="34" t="s">
        <v>100</v>
      </c>
      <c r="B51" s="34"/>
      <c r="C51" s="37">
        <v>873.34</v>
      </c>
      <c r="D51" s="34" t="s">
        <v>45</v>
      </c>
      <c r="E51" s="37">
        <v>2</v>
      </c>
      <c r="F51" s="32">
        <f>'накоп 2020'!C51</f>
        <v>873.34</v>
      </c>
      <c r="G51" s="43">
        <f t="shared" si="0"/>
        <v>0</v>
      </c>
    </row>
    <row r="52" spans="1:7" ht="15.75" thickBot="1" x14ac:dyDescent="0.3">
      <c r="A52" s="34" t="s">
        <v>49</v>
      </c>
      <c r="B52" s="34"/>
      <c r="C52" s="37">
        <v>3424.38</v>
      </c>
      <c r="D52" s="34" t="s">
        <v>4</v>
      </c>
      <c r="E52" s="37">
        <v>4.5999999999999996</v>
      </c>
      <c r="F52" s="32">
        <f>'накоп 2020'!C52</f>
        <v>3424.38</v>
      </c>
      <c r="G52" s="43">
        <f t="shared" si="0"/>
        <v>0</v>
      </c>
    </row>
    <row r="53" spans="1:7" ht="15.75" thickBot="1" x14ac:dyDescent="0.3">
      <c r="A53" s="34" t="s">
        <v>50</v>
      </c>
      <c r="B53" s="34"/>
      <c r="C53" s="37">
        <v>51136</v>
      </c>
      <c r="D53" s="34" t="s">
        <v>5</v>
      </c>
      <c r="E53" s="37">
        <v>34</v>
      </c>
      <c r="F53" s="32">
        <f>'накоп 2020'!C53</f>
        <v>51136</v>
      </c>
      <c r="G53" s="43">
        <f t="shared" si="0"/>
        <v>0</v>
      </c>
    </row>
    <row r="54" spans="1:7" ht="15.75" thickBot="1" x14ac:dyDescent="0.3">
      <c r="A54" s="34" t="s">
        <v>51</v>
      </c>
      <c r="B54" s="34"/>
      <c r="C54" s="37">
        <v>1473</v>
      </c>
      <c r="D54" s="34" t="s">
        <v>5</v>
      </c>
      <c r="E54" s="37">
        <v>1</v>
      </c>
      <c r="F54" s="32">
        <f>'накоп 2020'!C54</f>
        <v>1473</v>
      </c>
      <c r="G54" s="43">
        <f t="shared" si="0"/>
        <v>0</v>
      </c>
    </row>
    <row r="55" spans="1:7" ht="15.75" thickBot="1" x14ac:dyDescent="0.3">
      <c r="A55" s="34" t="s">
        <v>52</v>
      </c>
      <c r="B55" s="34"/>
      <c r="C55" s="37">
        <v>7672</v>
      </c>
      <c r="D55" s="34" t="s">
        <v>5</v>
      </c>
      <c r="E55" s="37">
        <v>7</v>
      </c>
      <c r="F55" s="32">
        <f>'накоп 2020'!C55</f>
        <v>7672</v>
      </c>
      <c r="G55" s="43">
        <f t="shared" si="0"/>
        <v>0</v>
      </c>
    </row>
    <row r="56" spans="1:7" ht="15.75" thickBot="1" x14ac:dyDescent="0.3">
      <c r="A56" s="34" t="s">
        <v>101</v>
      </c>
      <c r="B56" s="34"/>
      <c r="C56" s="37">
        <v>6312</v>
      </c>
      <c r="D56" s="34" t="s">
        <v>5</v>
      </c>
      <c r="E56" s="37">
        <v>8</v>
      </c>
      <c r="F56" s="32">
        <f>'накоп 2020'!C56</f>
        <v>6312</v>
      </c>
      <c r="G56" s="43">
        <f t="shared" si="0"/>
        <v>0</v>
      </c>
    </row>
    <row r="57" spans="1:7" ht="15.75" thickBot="1" x14ac:dyDescent="0.3">
      <c r="A57" s="34" t="s">
        <v>102</v>
      </c>
      <c r="B57" s="34"/>
      <c r="C57" s="37">
        <v>8452.4</v>
      </c>
      <c r="D57" s="34" t="s">
        <v>45</v>
      </c>
      <c r="E57" s="37">
        <v>11</v>
      </c>
      <c r="F57" s="32">
        <f>'накоп 2020'!C57</f>
        <v>8452.4</v>
      </c>
      <c r="G57" s="43">
        <f t="shared" si="0"/>
        <v>0</v>
      </c>
    </row>
    <row r="58" spans="1:7" ht="15.75" thickBot="1" x14ac:dyDescent="0.3">
      <c r="A58" s="34" t="s">
        <v>103</v>
      </c>
      <c r="B58" s="34"/>
      <c r="C58" s="37">
        <v>22784.58</v>
      </c>
      <c r="D58" s="34" t="s">
        <v>5</v>
      </c>
      <c r="E58" s="37">
        <v>25038</v>
      </c>
      <c r="F58" s="32">
        <f>'накоп 2020'!C58</f>
        <v>22784.58</v>
      </c>
      <c r="G58" s="43">
        <f t="shared" si="0"/>
        <v>0</v>
      </c>
    </row>
    <row r="59" spans="1:7" ht="15.75" thickBot="1" x14ac:dyDescent="0.3">
      <c r="A59" s="34" t="s">
        <v>104</v>
      </c>
      <c r="B59" s="34"/>
      <c r="C59" s="37">
        <v>24036.48</v>
      </c>
      <c r="D59" s="34" t="s">
        <v>4</v>
      </c>
      <c r="E59" s="37">
        <v>25038</v>
      </c>
      <c r="F59" s="32">
        <f>'накоп 2020'!C59</f>
        <v>24036.48</v>
      </c>
      <c r="G59" s="43">
        <f t="shared" si="0"/>
        <v>0</v>
      </c>
    </row>
    <row r="60" spans="1:7" ht="15.75" thickBot="1" x14ac:dyDescent="0.3">
      <c r="A60" s="34" t="s">
        <v>105</v>
      </c>
      <c r="B60" s="34"/>
      <c r="C60" s="37">
        <v>5758.74</v>
      </c>
      <c r="D60" s="34" t="s">
        <v>4</v>
      </c>
      <c r="E60" s="37">
        <v>25038</v>
      </c>
      <c r="F60" s="32">
        <f>'накоп 2020'!C60</f>
        <v>5758.74</v>
      </c>
      <c r="G60" s="43">
        <f t="shared" si="0"/>
        <v>0</v>
      </c>
    </row>
    <row r="61" spans="1:7" ht="15.75" thickBot="1" x14ac:dyDescent="0.3">
      <c r="A61" s="34" t="s">
        <v>106</v>
      </c>
      <c r="B61" s="34"/>
      <c r="C61" s="37">
        <v>6259.5</v>
      </c>
      <c r="D61" s="34" t="s">
        <v>4</v>
      </c>
      <c r="E61" s="37">
        <v>25038</v>
      </c>
      <c r="F61" s="32">
        <f>'накоп 2020'!C61</f>
        <v>6259.5</v>
      </c>
      <c r="G61" s="43">
        <f t="shared" si="0"/>
        <v>0</v>
      </c>
    </row>
    <row r="62" spans="1:7" ht="15.75" thickBot="1" x14ac:dyDescent="0.3">
      <c r="A62" s="34" t="s">
        <v>107</v>
      </c>
      <c r="B62" s="34"/>
      <c r="C62" s="37">
        <v>38099.82</v>
      </c>
      <c r="D62" s="34" t="s">
        <v>4</v>
      </c>
      <c r="E62" s="37">
        <v>22951.7</v>
      </c>
      <c r="F62" s="32">
        <f>'накоп 2020'!C62</f>
        <v>38099.82</v>
      </c>
      <c r="G62" s="43">
        <f t="shared" si="0"/>
        <v>0</v>
      </c>
    </row>
    <row r="63" spans="1:7" ht="15.75" thickBot="1" x14ac:dyDescent="0.3">
      <c r="A63" s="34" t="s">
        <v>108</v>
      </c>
      <c r="B63" s="34"/>
      <c r="C63" s="37">
        <v>47587.59</v>
      </c>
      <c r="D63" s="34" t="s">
        <v>4</v>
      </c>
      <c r="E63" s="37">
        <v>25046.1</v>
      </c>
      <c r="F63" s="32">
        <f>'накоп 2020'!C63</f>
        <v>47587.59</v>
      </c>
      <c r="G63" s="43">
        <f t="shared" si="0"/>
        <v>0</v>
      </c>
    </row>
    <row r="64" spans="1:7" ht="15.75" thickBot="1" x14ac:dyDescent="0.3">
      <c r="A64" s="34" t="s">
        <v>109</v>
      </c>
      <c r="B64" s="34"/>
      <c r="C64" s="37">
        <v>61343.59</v>
      </c>
      <c r="D64" s="34" t="s">
        <v>4</v>
      </c>
      <c r="E64" s="37">
        <v>25038.2</v>
      </c>
      <c r="F64" s="32">
        <f>'накоп 2020'!C64</f>
        <v>61343.59</v>
      </c>
      <c r="G64" s="43">
        <f t="shared" si="0"/>
        <v>0</v>
      </c>
    </row>
    <row r="65" spans="1:7" ht="15.75" thickBot="1" x14ac:dyDescent="0.3">
      <c r="A65" s="34" t="s">
        <v>110</v>
      </c>
      <c r="B65" s="34"/>
      <c r="C65" s="37">
        <v>68876.77</v>
      </c>
      <c r="D65" s="34" t="s">
        <v>4</v>
      </c>
      <c r="E65" s="37">
        <v>25046.1</v>
      </c>
      <c r="F65" s="32">
        <f>'накоп 2020'!C65</f>
        <v>68876.77</v>
      </c>
      <c r="G65" s="43">
        <f t="shared" si="0"/>
        <v>0</v>
      </c>
    </row>
    <row r="66" spans="1:7" ht="15.75" thickBot="1" x14ac:dyDescent="0.3">
      <c r="A66" s="34" t="s">
        <v>53</v>
      </c>
      <c r="B66" s="34"/>
      <c r="C66" s="37">
        <v>1450.96</v>
      </c>
      <c r="D66" s="34" t="s">
        <v>36</v>
      </c>
      <c r="E66" s="37">
        <v>2</v>
      </c>
      <c r="F66" s="32">
        <f>'накоп 2020'!C66</f>
        <v>1450.96</v>
      </c>
      <c r="G66" s="43">
        <f t="shared" si="0"/>
        <v>0</v>
      </c>
    </row>
    <row r="67" spans="1:7" ht="15.75" thickBot="1" x14ac:dyDescent="0.3">
      <c r="A67" s="34" t="s">
        <v>111</v>
      </c>
      <c r="B67" s="34"/>
      <c r="C67" s="37">
        <v>98900.1</v>
      </c>
      <c r="D67" s="34" t="s">
        <v>5</v>
      </c>
      <c r="E67" s="37">
        <v>25038</v>
      </c>
      <c r="F67" s="32">
        <f>'накоп 2020'!C67</f>
        <v>98900.1</v>
      </c>
      <c r="G67" s="43">
        <f t="shared" si="0"/>
        <v>0</v>
      </c>
    </row>
    <row r="68" spans="1:7" ht="15.75" thickBot="1" x14ac:dyDescent="0.3">
      <c r="A68" s="34" t="s">
        <v>112</v>
      </c>
      <c r="B68" s="34"/>
      <c r="C68" s="37">
        <v>103156.56</v>
      </c>
      <c r="D68" s="34" t="s">
        <v>4</v>
      </c>
      <c r="E68" s="37">
        <v>25038</v>
      </c>
      <c r="F68" s="32">
        <f>'накоп 2020'!C68</f>
        <v>103156.56</v>
      </c>
      <c r="G68" s="43">
        <f t="shared" si="0"/>
        <v>0</v>
      </c>
    </row>
    <row r="69" spans="1:7" ht="15.75" thickBot="1" x14ac:dyDescent="0.3">
      <c r="A69" s="34" t="s">
        <v>113</v>
      </c>
      <c r="B69" s="34"/>
      <c r="C69" s="37">
        <v>19249</v>
      </c>
      <c r="D69" s="34" t="s">
        <v>87</v>
      </c>
      <c r="E69" s="37">
        <v>1</v>
      </c>
      <c r="F69" s="32">
        <f>'накоп 2020'!C69</f>
        <v>19249</v>
      </c>
      <c r="G69" s="43">
        <f t="shared" si="0"/>
        <v>0</v>
      </c>
    </row>
    <row r="70" spans="1:7" ht="15.75" thickBot="1" x14ac:dyDescent="0.3">
      <c r="A70" s="34" t="s">
        <v>114</v>
      </c>
      <c r="B70" s="34"/>
      <c r="C70" s="37">
        <v>289.86</v>
      </c>
      <c r="D70" s="34" t="s">
        <v>45</v>
      </c>
      <c r="E70" s="37">
        <v>1.5</v>
      </c>
      <c r="F70" s="32">
        <f>'накоп 2020'!C70</f>
        <v>289.86</v>
      </c>
      <c r="G70" s="43">
        <f t="shared" si="0"/>
        <v>0</v>
      </c>
    </row>
    <row r="71" spans="1:7" ht="15.75" thickBot="1" x14ac:dyDescent="0.3">
      <c r="A71" s="34" t="s">
        <v>115</v>
      </c>
      <c r="B71" s="34"/>
      <c r="C71" s="37">
        <v>3098.55</v>
      </c>
      <c r="D71" s="34" t="s">
        <v>83</v>
      </c>
      <c r="E71" s="37">
        <v>3</v>
      </c>
      <c r="F71" s="32">
        <f>'накоп 2020'!C71</f>
        <v>3098.55</v>
      </c>
      <c r="G71" s="43">
        <f t="shared" ref="G71:G88" si="1">F71-C71</f>
        <v>0</v>
      </c>
    </row>
    <row r="72" spans="1:7" ht="15.75" thickBot="1" x14ac:dyDescent="0.3">
      <c r="A72" s="34" t="s">
        <v>115</v>
      </c>
      <c r="B72" s="34"/>
      <c r="C72" s="37">
        <v>2065.6999999999998</v>
      </c>
      <c r="D72" s="34" t="s">
        <v>83</v>
      </c>
      <c r="E72" s="37">
        <v>2</v>
      </c>
      <c r="F72" s="32">
        <f>'накоп 2020'!C72</f>
        <v>2065.6999999999998</v>
      </c>
      <c r="G72" s="43">
        <f t="shared" si="1"/>
        <v>0</v>
      </c>
    </row>
    <row r="73" spans="1:7" ht="15.75" thickBot="1" x14ac:dyDescent="0.3">
      <c r="A73" s="34" t="s">
        <v>116</v>
      </c>
      <c r="B73" s="34"/>
      <c r="C73" s="37">
        <v>7924.47</v>
      </c>
      <c r="D73" s="34" t="s">
        <v>45</v>
      </c>
      <c r="E73" s="37">
        <v>3</v>
      </c>
      <c r="F73" s="32">
        <f>'накоп 2020'!C73</f>
        <v>7924.47</v>
      </c>
      <c r="G73" s="43">
        <f t="shared" si="1"/>
        <v>0</v>
      </c>
    </row>
    <row r="74" spans="1:7" ht="15.75" thickBot="1" x14ac:dyDescent="0.3">
      <c r="A74" s="34" t="s">
        <v>117</v>
      </c>
      <c r="B74" s="34"/>
      <c r="C74" s="37">
        <v>363.1</v>
      </c>
      <c r="D74" s="34" t="s">
        <v>45</v>
      </c>
      <c r="E74" s="37">
        <v>1</v>
      </c>
      <c r="F74" s="32">
        <f>'накоп 2020'!C74</f>
        <v>363.1</v>
      </c>
      <c r="G74" s="43">
        <f t="shared" si="1"/>
        <v>0</v>
      </c>
    </row>
    <row r="75" spans="1:7" ht="15.75" thickBot="1" x14ac:dyDescent="0.3">
      <c r="A75" s="34" t="s">
        <v>118</v>
      </c>
      <c r="B75" s="34"/>
      <c r="C75" s="37">
        <v>17.36</v>
      </c>
      <c r="D75" s="34" t="s">
        <v>45</v>
      </c>
      <c r="E75" s="37">
        <v>4</v>
      </c>
      <c r="F75" s="32">
        <f>'накоп 2020'!C75</f>
        <v>17.36</v>
      </c>
      <c r="G75" s="43">
        <f t="shared" si="1"/>
        <v>0</v>
      </c>
    </row>
    <row r="76" spans="1:7" ht="15.75" thickBot="1" x14ac:dyDescent="0.3">
      <c r="A76" s="34" t="s">
        <v>119</v>
      </c>
      <c r="B76" s="34"/>
      <c r="C76" s="37">
        <v>24.2</v>
      </c>
      <c r="D76" s="34" t="s">
        <v>45</v>
      </c>
      <c r="E76" s="37">
        <v>4</v>
      </c>
      <c r="F76" s="32">
        <f>'накоп 2020'!C76</f>
        <v>24.2</v>
      </c>
      <c r="G76" s="43">
        <f t="shared" si="1"/>
        <v>0</v>
      </c>
    </row>
    <row r="77" spans="1:7" ht="15.75" thickBot="1" x14ac:dyDescent="0.3">
      <c r="A77" s="34" t="s">
        <v>120</v>
      </c>
      <c r="B77" s="34"/>
      <c r="C77" s="37">
        <v>2253.42</v>
      </c>
      <c r="D77" s="34" t="s">
        <v>4</v>
      </c>
      <c r="E77" s="37">
        <v>25038</v>
      </c>
      <c r="F77" s="32">
        <f>'накоп 2020'!C77</f>
        <v>2253.42</v>
      </c>
      <c r="G77" s="43">
        <f t="shared" si="1"/>
        <v>0</v>
      </c>
    </row>
    <row r="78" spans="1:7" ht="15.75" thickBot="1" x14ac:dyDescent="0.3">
      <c r="A78" s="34" t="s">
        <v>121</v>
      </c>
      <c r="B78" s="34"/>
      <c r="C78" s="37">
        <v>2253.42</v>
      </c>
      <c r="D78" s="34" t="s">
        <v>4</v>
      </c>
      <c r="E78" s="37">
        <v>25038</v>
      </c>
      <c r="F78" s="32">
        <f>'накоп 2020'!C78</f>
        <v>2253.42</v>
      </c>
      <c r="G78" s="43">
        <f t="shared" si="1"/>
        <v>0</v>
      </c>
    </row>
    <row r="79" spans="1:7" ht="15.75" thickBot="1" x14ac:dyDescent="0.3">
      <c r="A79" s="34" t="s">
        <v>122</v>
      </c>
      <c r="B79" s="34"/>
      <c r="C79" s="37">
        <v>15631.44</v>
      </c>
      <c r="D79" s="34" t="s">
        <v>89</v>
      </c>
      <c r="E79" s="37">
        <v>8</v>
      </c>
      <c r="F79" s="32">
        <f>'накоп 2020'!C79</f>
        <v>15631.44</v>
      </c>
      <c r="G79" s="43">
        <f t="shared" si="1"/>
        <v>0</v>
      </c>
    </row>
    <row r="80" spans="1:7" ht="15.75" thickBot="1" x14ac:dyDescent="0.3">
      <c r="A80" s="34" t="s">
        <v>54</v>
      </c>
      <c r="B80" s="34"/>
      <c r="C80" s="37">
        <v>13528.32</v>
      </c>
      <c r="D80" s="34" t="s">
        <v>45</v>
      </c>
      <c r="E80" s="37">
        <v>1</v>
      </c>
      <c r="F80" s="32">
        <f>'накоп 2020'!C80</f>
        <v>13528.32</v>
      </c>
      <c r="G80" s="43">
        <f t="shared" si="1"/>
        <v>0</v>
      </c>
    </row>
    <row r="81" spans="1:7" ht="15.75" thickBot="1" x14ac:dyDescent="0.3">
      <c r="A81" s="34" t="s">
        <v>123</v>
      </c>
      <c r="B81" s="34"/>
      <c r="C81" s="37">
        <v>9514.44</v>
      </c>
      <c r="D81" s="34" t="s">
        <v>4</v>
      </c>
      <c r="E81" s="37">
        <v>25038</v>
      </c>
      <c r="F81" s="32">
        <f>'накоп 2020'!C81</f>
        <v>9514.44</v>
      </c>
      <c r="G81" s="43">
        <f t="shared" si="1"/>
        <v>0</v>
      </c>
    </row>
    <row r="82" spans="1:7" ht="15.75" thickBot="1" x14ac:dyDescent="0.3">
      <c r="A82" s="34" t="s">
        <v>124</v>
      </c>
      <c r="B82" s="34"/>
      <c r="C82" s="37">
        <v>9514.44</v>
      </c>
      <c r="D82" s="34" t="s">
        <v>4</v>
      </c>
      <c r="E82" s="37">
        <v>25038</v>
      </c>
      <c r="F82" s="32">
        <f>'накоп 2020'!C82</f>
        <v>9514.44</v>
      </c>
      <c r="G82" s="43">
        <f t="shared" si="1"/>
        <v>0</v>
      </c>
    </row>
    <row r="83" spans="1:7" ht="15.75" thickBot="1" x14ac:dyDescent="0.3">
      <c r="A83" s="34" t="s">
        <v>125</v>
      </c>
      <c r="B83" s="34"/>
      <c r="C83" s="37">
        <v>10135.68</v>
      </c>
      <c r="D83" s="34" t="s">
        <v>126</v>
      </c>
      <c r="E83" s="37">
        <v>4</v>
      </c>
      <c r="F83" s="32">
        <f>'накоп 2020'!C83</f>
        <v>10135.68</v>
      </c>
      <c r="G83" s="43">
        <f t="shared" si="1"/>
        <v>0</v>
      </c>
    </row>
    <row r="84" spans="1:7" ht="15.75" thickBot="1" x14ac:dyDescent="0.3">
      <c r="A84" s="34" t="s">
        <v>127</v>
      </c>
      <c r="B84" s="34"/>
      <c r="C84" s="37">
        <v>11742.5</v>
      </c>
      <c r="D84" s="34" t="s">
        <v>5</v>
      </c>
      <c r="E84" s="37">
        <v>50</v>
      </c>
      <c r="F84" s="32">
        <f>'накоп 2020'!C84</f>
        <v>11742.5</v>
      </c>
      <c r="G84" s="43">
        <f t="shared" si="1"/>
        <v>0</v>
      </c>
    </row>
    <row r="85" spans="1:7" ht="15.75" thickBot="1" x14ac:dyDescent="0.3">
      <c r="A85" s="34" t="s">
        <v>128</v>
      </c>
      <c r="B85" s="34"/>
      <c r="C85" s="44">
        <v>98160</v>
      </c>
      <c r="D85" s="34" t="s">
        <v>129</v>
      </c>
      <c r="E85" s="37">
        <v>1</v>
      </c>
      <c r="F85" s="32">
        <f>'накоп 2020'!C85</f>
        <v>94233</v>
      </c>
      <c r="G85" s="43">
        <f t="shared" si="1"/>
        <v>-3927</v>
      </c>
    </row>
    <row r="86" spans="1:7" ht="15.75" thickBot="1" x14ac:dyDescent="0.3">
      <c r="A86" s="34" t="s">
        <v>130</v>
      </c>
      <c r="B86" s="34"/>
      <c r="C86" s="37">
        <v>8250</v>
      </c>
      <c r="D86" s="34" t="s">
        <v>5</v>
      </c>
      <c r="E86" s="37">
        <v>5</v>
      </c>
      <c r="F86" s="32">
        <f>'накоп 2020'!C86</f>
        <v>8250</v>
      </c>
      <c r="G86" s="43">
        <f t="shared" si="1"/>
        <v>0</v>
      </c>
    </row>
    <row r="87" spans="1:7" ht="15.75" thickBot="1" x14ac:dyDescent="0.3">
      <c r="A87" s="34" t="s">
        <v>55</v>
      </c>
      <c r="B87" s="34"/>
      <c r="C87" s="37">
        <v>4012.5</v>
      </c>
      <c r="D87" s="34" t="s">
        <v>5</v>
      </c>
      <c r="E87" s="37">
        <v>2.5</v>
      </c>
      <c r="F87" s="32">
        <f>'накоп 2020'!C87</f>
        <v>4012.5</v>
      </c>
      <c r="G87" s="43">
        <f t="shared" si="1"/>
        <v>0</v>
      </c>
    </row>
    <row r="88" spans="1:7" ht="15.75" thickBot="1" x14ac:dyDescent="0.3">
      <c r="A88" s="34" t="s">
        <v>131</v>
      </c>
      <c r="B88" s="34"/>
      <c r="C88" s="37">
        <v>946</v>
      </c>
      <c r="D88" s="34" t="s">
        <v>132</v>
      </c>
      <c r="E88" s="37">
        <v>2</v>
      </c>
      <c r="F88" s="32">
        <f>'накоп 2020'!C88</f>
        <v>946</v>
      </c>
      <c r="G88" s="43">
        <f t="shared" si="1"/>
        <v>0</v>
      </c>
    </row>
    <row r="89" spans="1:7" ht="15.75" thickBot="1" x14ac:dyDescent="0.3">
      <c r="A89" s="34"/>
      <c r="B89" s="34"/>
      <c r="C89" s="38">
        <f>SUM(C6:C88)</f>
        <v>972682.70999999961</v>
      </c>
      <c r="D89" s="34"/>
      <c r="E89" s="37"/>
    </row>
    <row r="91" spans="1:7" x14ac:dyDescent="0.25">
      <c r="C91" s="32">
        <v>968755.70999999985</v>
      </c>
      <c r="D91" s="32">
        <v>972682.70999999985</v>
      </c>
    </row>
    <row r="93" spans="1:7" x14ac:dyDescent="0.25">
      <c r="C93" s="42">
        <f>C89-C91</f>
        <v>3926.9999999997672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ярославского 19</vt:lpstr>
      <vt:lpstr>накоп 2020</vt:lpstr>
      <vt:lpstr>Лист3</vt:lpstr>
      <vt:lpstr>'ярославского 19'!Область_печати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2018-02-13T06:25:16Z</cp:lastPrinted>
  <dcterms:created xsi:type="dcterms:W3CDTF">2016-03-18T02:51:51Z</dcterms:created>
  <dcterms:modified xsi:type="dcterms:W3CDTF">2021-03-10T01:41:35Z</dcterms:modified>
</cp:coreProperties>
</file>