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30" windowWidth="15855" windowHeight="10680"/>
  </bookViews>
  <sheets>
    <sheet name="Украинский бульвар, д. 14" sheetId="1" r:id="rId1"/>
    <sheet name="Работы 2019" sheetId="2" r:id="rId2"/>
    <sheet name="Справка" sheetId="3" r:id="rId3"/>
  </sheets>
  <definedNames>
    <definedName name="_xlnm._FilterDatabase" localSheetId="1" hidden="1">'Работы 2019'!$A$3:$E$20</definedName>
    <definedName name="_xlnm.Print_Area" localSheetId="0">'Украинский бульвар, д. 14'!$A$1:$D$47</definedName>
  </definedNames>
  <calcPr calcId="144525"/>
</workbook>
</file>

<file path=xl/calcChain.xml><?xml version="1.0" encoding="utf-8"?>
<calcChain xmlns="http://schemas.openxmlformats.org/spreadsheetml/2006/main">
  <c r="B47" i="1" l="1"/>
  <c r="B46" i="1"/>
  <c r="B45" i="1"/>
  <c r="I44" i="1"/>
  <c r="B39" i="1"/>
  <c r="B23" i="1"/>
  <c r="B8" i="1"/>
  <c r="B19" i="1"/>
  <c r="B9" i="1" l="1"/>
  <c r="B11" i="1" l="1"/>
  <c r="B13" i="1"/>
  <c r="B35" i="1"/>
  <c r="B16" i="1"/>
  <c r="B44" i="1" l="1"/>
</calcChain>
</file>

<file path=xl/sharedStrings.xml><?xml version="1.0" encoding="utf-8"?>
<sst xmlns="http://schemas.openxmlformats.org/spreadsheetml/2006/main" count="195" uniqueCount="90">
  <si>
    <t>Ед.изм.</t>
  </si>
  <si>
    <t>Количество работ (ед.)</t>
  </si>
  <si>
    <t>Наименование работ (услуг)</t>
  </si>
  <si>
    <t>сантехника</t>
  </si>
  <si>
    <t>м2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</si>
  <si>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</si>
  <si>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</si>
  <si>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</si>
  <si>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</si>
  <si>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</si>
  <si>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</si>
  <si>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</si>
  <si>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</si>
  <si>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</si>
  <si>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</si>
  <si>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</si>
  <si>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</si>
  <si>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</si>
  <si>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</si>
  <si>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</si>
  <si>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</si>
  <si>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</si>
  <si>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</si>
  <si>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</si>
  <si>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</si>
  <si>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 xml:space="preserve">Годовая фактическая стоимость работ (услуг) </t>
  </si>
  <si>
    <t>Адрес: Украинский бульвар, д. 14</t>
  </si>
  <si>
    <t>Ремонт шиферной кровли</t>
  </si>
  <si>
    <t>Кол-во</t>
  </si>
  <si>
    <t>Ед.изм</t>
  </si>
  <si>
    <t>Наименование работ</t>
  </si>
  <si>
    <t xml:space="preserve">По адресу УКРАИНСКИЙ б-р д.14                                          </t>
  </si>
  <si>
    <t>Доходы по дому:</t>
  </si>
  <si>
    <t>Справка об уровне сбора платы за жилое помещение по состоянию на 12.03.2020</t>
  </si>
  <si>
    <t>ЖЭУ</t>
  </si>
  <si>
    <t>Адрес</t>
  </si>
  <si>
    <t>Начислено</t>
  </si>
  <si>
    <t>Оплачено</t>
  </si>
  <si>
    <t>Процент оплаты</t>
  </si>
  <si>
    <t>Месяц</t>
  </si>
  <si>
    <t>Год</t>
  </si>
  <si>
    <t/>
  </si>
  <si>
    <t>Отдел :</t>
  </si>
  <si>
    <t xml:space="preserve">  2</t>
  </si>
  <si>
    <t>09</t>
  </si>
  <si>
    <t>УКРАИНСКИЙ б-р д.14</t>
  </si>
  <si>
    <t>январь</t>
  </si>
  <si>
    <t>2019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</si>
  <si>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</si>
  <si>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</si>
  <si>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</si>
  <si>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</si>
  <si>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</si>
  <si>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</si>
  <si>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</si>
  <si>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</si>
  <si>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</si>
  <si>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</si>
  <si>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</si>
  <si>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по группе</t>
  </si>
  <si>
    <t xml:space="preserve">Накопительная по работам за период c  01.01.2019 по  31.12.2019 г.                                                                                   </t>
  </si>
  <si>
    <t>Cуммa</t>
  </si>
  <si>
    <t>Вывоз ТКО 1,2 кв. 2019 г. к=0,6;0,8;0,85;0,9;1</t>
  </si>
  <si>
    <t>Вывоз ТКО 3,4 кв. 2019 г. к=0,6;0,8;0,85;0,9;1</t>
  </si>
  <si>
    <t>Замена электрической лампы накаливания</t>
  </si>
  <si>
    <t>шт.</t>
  </si>
  <si>
    <t>Организация мест накоп.ртуть сод-х ламп 3,4 кв. 2019г. К=0,6;0,8;0,85;</t>
  </si>
  <si>
    <t>Смена дощатых полов</t>
  </si>
  <si>
    <t>Содержание ДРС 1,2 кв.2019 г. к=0,8</t>
  </si>
  <si>
    <t>Содержание ДРС 3,4 кв. 2019 г. коэф. 0,8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</si>
  <si>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</si>
  <si>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</si>
  <si>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</si>
  <si>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</si>
  <si>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Управление жилым фондом 1,2 кв. 2019г. К=0,6;0,8;0,85;0,9;1</t>
  </si>
  <si>
    <t>Управление жилым фондом 3,4 кв. 2019г. К=0,6;0,8;0,85;0,9;1</t>
  </si>
  <si>
    <t>Установка почтовых ящиков (без ст-ти почтового ящика)</t>
  </si>
  <si>
    <t>стоимость почтовых ящиков 4х секционных</t>
  </si>
  <si>
    <t>№ раб</t>
  </si>
  <si>
    <t>период: 01.01.2019-31.12.2019</t>
  </si>
  <si>
    <t>Сальдо начальное на 01.01.2019 г.</t>
  </si>
  <si>
    <t>Всего начислено за период с 01.01.2019 г. по 31.12.2019 г.</t>
  </si>
  <si>
    <t>Всего оплачено за период с 01.01.2019 г. по 31.12.2019 г.</t>
  </si>
  <si>
    <t>Дебиторская задолженность (переплата) на 31.12.2019 г.</t>
  </si>
  <si>
    <t>Всего доходов по дому за 2019 г.</t>
  </si>
  <si>
    <t>Всего расходов по дому за 2019 г.</t>
  </si>
  <si>
    <t>Всего расходов по дому с НДС за 2019 г.</t>
  </si>
  <si>
    <t>Конечное сальдо по дому на 31.12.2019 г.</t>
  </si>
  <si>
    <t xml:space="preserve">Конечное сальдо с учетом дебиторской задолженности (переплаты) на 31.12.2019 г. 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</si>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</sst>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_-;\-* #,##0.00_-;_-* &quot;-&quot;??_-;_-@_-"/>
  </numFmts>
  <fonts count="30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3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6" applyNumberFormat="0" applyAlignment="0" applyProtection="0"/>
    <xf numFmtId="0" fontId="22" fillId="2" borderId="6" applyNumberFormat="0" applyAlignment="0" applyProtection="0"/>
    <xf numFmtId="0" fontId="23" fillId="0" borderId="7" applyNumberFormat="0" applyFill="0" applyAlignment="0" applyProtection="0"/>
    <xf numFmtId="0" fontId="24" fillId="7" borderId="8" applyNumberFormat="0" applyAlignment="0" applyProtection="0"/>
    <xf numFmtId="0" fontId="25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26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2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3">
    <xf numFmtId="0" fontId="0" fillId="0" borderId="0" xfId="0"/>
    <xf numFmtId="0" fontId="2" fillId="0" borderId="0" xfId="0" applyFont="1" applyFill="1"/>
    <xf numFmtId="164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9" fillId="0" borderId="0" xfId="0" applyFont="1" applyFill="1"/>
    <xf numFmtId="164" fontId="2" fillId="0" borderId="0" xfId="3" applyFont="1" applyFill="1" applyAlignment="1">
      <alignment vertical="center"/>
    </xf>
    <xf numFmtId="0" fontId="10" fillId="0" borderId="0" xfId="0" applyFont="1" applyFill="1"/>
    <xf numFmtId="0" fontId="11" fillId="0" borderId="2" xfId="1" applyFont="1" applyFill="1" applyBorder="1" applyAlignment="1">
      <alignment horizontal="center" vertical="center"/>
    </xf>
    <xf numFmtId="164" fontId="11" fillId="0" borderId="2" xfId="3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/>
    </xf>
    <xf numFmtId="164" fontId="4" fillId="0" borderId="2" xfId="3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horizontal="left" vertical="center"/>
    </xf>
    <xf numFmtId="0" fontId="12" fillId="0" borderId="2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0" fillId="0" borderId="0" xfId="0" applyFill="1"/>
    <xf numFmtId="164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vertical="center"/>
    </xf>
    <xf numFmtId="0" fontId="0" fillId="0" borderId="2" xfId="0" applyFill="1" applyBorder="1"/>
    <xf numFmtId="4" fontId="6" fillId="0" borderId="2" xfId="3" applyNumberFormat="1" applyFont="1" applyFill="1" applyBorder="1" applyAlignment="1">
      <alignment vertical="center"/>
    </xf>
    <xf numFmtId="4" fontId="0" fillId="0" borderId="2" xfId="0" applyNumberFormat="1" applyFill="1" applyBorder="1"/>
    <xf numFmtId="4" fontId="11" fillId="0" borderId="2" xfId="3" applyNumberFormat="1" applyFont="1" applyFill="1" applyBorder="1" applyAlignment="1">
      <alignment vertical="center" wrapText="1"/>
    </xf>
    <xf numFmtId="4" fontId="12" fillId="0" borderId="2" xfId="3" applyNumberFormat="1" applyFont="1" applyFill="1" applyBorder="1" applyAlignment="1">
      <alignment vertical="center" wrapText="1"/>
    </xf>
    <xf numFmtId="0" fontId="0" fillId="0" borderId="2" xfId="0" applyFill="1" applyBorder="1" applyAlignment="1">
      <alignment horizontal="center"/>
    </xf>
    <xf numFmtId="164" fontId="4" fillId="0" borderId="2" xfId="3" applyFont="1" applyFill="1" applyBorder="1" applyAlignment="1">
      <alignment horizontal="center" vertical="center" wrapText="1"/>
    </xf>
    <xf numFmtId="165" fontId="13" fillId="0" borderId="2" xfId="0" applyNumberFormat="1" applyFont="1" applyFill="1" applyBorder="1"/>
    <xf numFmtId="165" fontId="0" fillId="0" borderId="2" xfId="0" applyNumberFormat="1" applyFill="1" applyBorder="1"/>
    <xf numFmtId="49" fontId="0" fillId="0" borderId="2" xfId="0" applyNumberFormat="1" applyFill="1" applyBorder="1"/>
    <xf numFmtId="0" fontId="0" fillId="0" borderId="0" xfId="0"/>
    <xf numFmtId="0" fontId="0" fillId="34" borderId="2" xfId="0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34" borderId="2" xfId="0" applyFont="1" applyFill="1" applyBorder="1" applyAlignment="1">
      <alignment horizontal="center" vertical="center" wrapText="1"/>
    </xf>
    <xf numFmtId="0" fontId="0" fillId="0" borderId="0" xfId="0"/>
    <xf numFmtId="0" fontId="29" fillId="33" borderId="11" xfId="0" applyNumberFormat="1" applyFont="1" applyFill="1" applyBorder="1" applyAlignment="1" applyProtection="1">
      <alignment horizontal="center" vertical="top" wrapText="1"/>
    </xf>
    <xf numFmtId="0" fontId="29" fillId="33" borderId="11" xfId="0" applyNumberFormat="1" applyFont="1" applyFill="1" applyBorder="1" applyAlignment="1" applyProtection="1">
      <alignment horizontal="left" vertical="top" wrapText="1"/>
    </xf>
    <xf numFmtId="0" fontId="29" fillId="33" borderId="11" xfId="0" applyNumberFormat="1" applyFont="1" applyFill="1" applyBorder="1" applyAlignment="1" applyProtection="1">
      <alignment horizontal="left" vertical="center" wrapText="1"/>
    </xf>
    <xf numFmtId="0" fontId="29" fillId="33" borderId="12" xfId="0" applyNumberFormat="1" applyFont="1" applyFill="1" applyBorder="1" applyAlignment="1" applyProtection="1">
      <alignment horizontal="left" vertical="center" wrapText="1"/>
    </xf>
    <xf numFmtId="4" fontId="29" fillId="33" borderId="11" xfId="0" applyNumberFormat="1" applyFont="1" applyFill="1" applyBorder="1" applyAlignment="1" applyProtection="1">
      <alignment horizontal="center" vertical="top" wrapText="1"/>
    </xf>
    <xf numFmtId="2" fontId="29" fillId="33" borderId="11" xfId="0" applyNumberFormat="1" applyFont="1" applyFill="1" applyBorder="1" applyAlignment="1" applyProtection="1">
      <alignment horizontal="center" vertical="top" wrapText="1"/>
    </xf>
    <xf numFmtId="0" fontId="29" fillId="33" borderId="11" xfId="0" applyNumberFormat="1" applyFont="1" applyFill="1" applyBorder="1" applyAlignment="1" applyProtection="1">
      <alignment horizontal="center" vertical="center" wrapText="1"/>
    </xf>
    <xf numFmtId="4" fontId="29" fillId="33" borderId="11" xfId="0" applyNumberFormat="1" applyFont="1" applyFill="1" applyBorder="1" applyAlignment="1" applyProtection="1">
      <alignment horizontal="center" vertical="center" wrapText="1"/>
    </xf>
    <xf numFmtId="2" fontId="29" fillId="33" borderId="1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29" fillId="33" borderId="12" xfId="0" applyNumberFormat="1" applyFont="1" applyFill="1" applyBorder="1" applyAlignment="1" applyProtection="1">
      <alignment horizontal="center" vertical="top" wrapText="1"/>
    </xf>
    <xf numFmtId="0" fontId="29" fillId="33" borderId="13" xfId="0" applyNumberFormat="1" applyFont="1" applyFill="1" applyBorder="1" applyAlignment="1" applyProtection="1">
      <alignment horizontal="center" vertical="top" wrapText="1"/>
    </xf>
    <xf numFmtId="0" fontId="28" fillId="33" borderId="0" xfId="0" applyNumberFormat="1" applyFont="1" applyFill="1" applyBorder="1" applyAlignment="1" applyProtection="1">
      <alignment horizontal="center" vertical="top" wrapText="1"/>
    </xf>
    <xf numFmtId="0" fontId="29" fillId="33" borderId="14" xfId="0" applyNumberFormat="1" applyFont="1" applyFill="1" applyBorder="1" applyAlignment="1" applyProtection="1">
      <alignment horizontal="left" vertical="center" wrapText="1"/>
    </xf>
    <xf numFmtId="0" fontId="29" fillId="33" borderId="13" xfId="0" applyNumberFormat="1" applyFont="1" applyFill="1" applyBorder="1" applyAlignment="1" applyProtection="1">
      <alignment horizontal="left" vertical="center" wrapText="1"/>
    </xf>
    <xf numFmtId="0" fontId="29" fillId="33" borderId="12" xfId="0" applyNumberFormat="1" applyFont="1" applyFill="1" applyBorder="1" applyAlignment="1" applyProtection="1">
      <alignment horizontal="center" vertical="center" wrapText="1"/>
    </xf>
    <xf numFmtId="0" fontId="29" fillId="33" borderId="14" xfId="0" applyNumberFormat="1" applyFont="1" applyFill="1" applyBorder="1" applyAlignment="1" applyProtection="1">
      <alignment horizontal="center" vertical="center" wrapText="1"/>
    </xf>
    <xf numFmtId="0" fontId="29" fillId="33" borderId="13" xfId="0" applyNumberFormat="1" applyFont="1" applyFill="1" applyBorder="1" applyAlignment="1" applyProtection="1">
      <alignment horizontal="center" vertical="center" wrapText="1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" builtinId="21" customBuiltin="1"/>
    <cellStyle name="Вычисление" xfId="1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3" builtinId="3"/>
    <cellStyle name="Хороший" xfId="9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47"/>
  <sheetViews>
    <sheetView tabSelected="1" workbookViewId="0">
      <pane ySplit="3" topLeftCell="A4" activePane="bottomLeft" state="frozen"/>
      <selection pane="bottomLeft" activeCell="G53" sqref="G53"/>
    </sheetView>
  </sheetViews>
  <sheetFormatPr defaultRowHeight="15" x14ac:dyDescent="0.25"/>
  <cols>
    <col min="1" max="1" width="76" style="5" customWidth="1"/>
    <col min="2" max="2" width="19.28515625" style="7" customWidth="1"/>
    <col min="3" max="3" width="12.140625" style="3" customWidth="1"/>
    <col min="4" max="4" width="14.85546875" style="2" customWidth="1"/>
    <col min="5" max="5" width="0" style="1" hidden="1" customWidth="1"/>
    <col min="6" max="8" width="9.140625" style="1"/>
    <col min="9" max="9" width="10" style="1" bestFit="1" customWidth="1"/>
    <col min="10" max="16384" width="9.140625" style="1"/>
  </cols>
  <sheetData>
    <row r="1" spans="1:4" s="6" customFormat="1" ht="53.25" customHeight="1" x14ac:dyDescent="0.25">
      <c r="A1" s="51" t="s">
        <v>5</v>
      </c>
      <c r="B1" s="51"/>
      <c r="C1" s="51"/>
      <c r="D1" s="51"/>
    </row>
    <row r="2" spans="1:4" s="8" customFormat="1" ht="15.75" x14ac:dyDescent="0.25">
      <c r="A2" s="24" t="s">
        <v>26</v>
      </c>
      <c r="B2" s="53" t="s">
        <v>79</v>
      </c>
      <c r="C2" s="53"/>
      <c r="D2" s="53"/>
    </row>
    <row r="3" spans="1:4" ht="57" x14ac:dyDescent="0.25">
      <c r="A3" s="9" t="s">
        <v>2</v>
      </c>
      <c r="B3" s="10" t="s">
        <v>25</v>
      </c>
      <c r="C3" s="11" t="s">
        <v>0</v>
      </c>
      <c r="D3" s="31" t="s">
        <v>1</v>
      </c>
    </row>
    <row r="4" spans="1:4" x14ac:dyDescent="0.25">
      <c r="A4" s="13" t="s">
        <v>80</v>
      </c>
      <c r="B4" s="28">
        <v>-94604.486999999965</v>
      </c>
      <c r="C4" s="19" t="s">
        <v>89</v>
      </c>
      <c r="D4" s="12"/>
    </row>
    <row r="5" spans="1:4" x14ac:dyDescent="0.25">
      <c r="A5" s="54" t="s">
        <v>32</v>
      </c>
      <c r="B5" s="54"/>
      <c r="C5" s="54"/>
      <c r="D5" s="54"/>
    </row>
    <row r="6" spans="1:4" x14ac:dyDescent="0.25">
      <c r="A6" s="13" t="s">
        <v>81</v>
      </c>
      <c r="B6" s="28">
        <v>93526.98</v>
      </c>
      <c r="C6" s="19" t="s">
        <v>89</v>
      </c>
      <c r="D6" s="12"/>
    </row>
    <row r="7" spans="1:4" x14ac:dyDescent="0.25">
      <c r="A7" s="13" t="s">
        <v>82</v>
      </c>
      <c r="B7" s="28">
        <v>62269.95</v>
      </c>
      <c r="C7" s="19" t="s">
        <v>89</v>
      </c>
      <c r="D7" s="12"/>
    </row>
    <row r="8" spans="1:4" x14ac:dyDescent="0.25">
      <c r="A8" s="13" t="s">
        <v>83</v>
      </c>
      <c r="B8" s="28">
        <f>B7-B6</f>
        <v>-31257.03</v>
      </c>
      <c r="C8" s="19" t="s">
        <v>89</v>
      </c>
      <c r="D8" s="12"/>
    </row>
    <row r="9" spans="1:4" x14ac:dyDescent="0.25">
      <c r="A9" s="14" t="s">
        <v>6</v>
      </c>
      <c r="B9" s="28">
        <f>B10</f>
        <v>0</v>
      </c>
      <c r="C9" s="19" t="s">
        <v>89</v>
      </c>
      <c r="D9" s="12"/>
    </row>
    <row r="10" spans="1:4" x14ac:dyDescent="0.25">
      <c r="A10" s="15" t="s">
        <v>7</v>
      </c>
      <c r="B10" s="29">
        <v>0</v>
      </c>
      <c r="C10" s="17" t="s">
        <v>89</v>
      </c>
      <c r="D10" s="12"/>
    </row>
    <row r="11" spans="1:4" x14ac:dyDescent="0.25">
      <c r="A11" s="16" t="s">
        <v>84</v>
      </c>
      <c r="B11" s="26">
        <f>B6+B9</f>
        <v>93526.98</v>
      </c>
      <c r="C11" s="19" t="s">
        <v>89</v>
      </c>
      <c r="D11" s="18"/>
    </row>
    <row r="12" spans="1:4" x14ac:dyDescent="0.25">
      <c r="A12" s="52" t="s">
        <v>8</v>
      </c>
      <c r="B12" s="52"/>
      <c r="C12" s="52"/>
      <c r="D12" s="52"/>
    </row>
    <row r="13" spans="1:4" x14ac:dyDescent="0.25">
      <c r="A13" s="20" t="s">
        <v>9</v>
      </c>
      <c r="B13" s="26">
        <f>B14+B15</f>
        <v>13484.79</v>
      </c>
      <c r="C13" s="19" t="s">
        <v>89</v>
      </c>
      <c r="D13" s="18"/>
    </row>
    <row r="14" spans="1:4" s="21" customFormat="1" x14ac:dyDescent="0.25">
      <c r="A14" s="25" t="s">
        <v>74</v>
      </c>
      <c r="B14" s="27">
        <v>6576.24</v>
      </c>
      <c r="C14" s="30" t="s">
        <v>4</v>
      </c>
      <c r="D14" s="30">
        <v>1749</v>
      </c>
    </row>
    <row r="15" spans="1:4" s="21" customFormat="1" x14ac:dyDescent="0.25">
      <c r="A15" s="25" t="s">
        <v>75</v>
      </c>
      <c r="B15" s="27">
        <v>6908.55</v>
      </c>
      <c r="C15" s="30" t="s">
        <v>4</v>
      </c>
      <c r="D15" s="30">
        <v>1749</v>
      </c>
    </row>
    <row r="16" spans="1:4" ht="28.5" x14ac:dyDescent="0.25">
      <c r="A16" s="20" t="s">
        <v>10</v>
      </c>
      <c r="B16" s="26">
        <f>B18+B17</f>
        <v>5200.3899999999994</v>
      </c>
      <c r="C16" s="19" t="s">
        <v>89</v>
      </c>
      <c r="D16" s="18"/>
    </row>
    <row r="17" spans="1:5" s="21" customFormat="1" x14ac:dyDescent="0.25">
      <c r="A17" s="25" t="s">
        <v>70</v>
      </c>
      <c r="B17" s="27">
        <v>2780.94</v>
      </c>
      <c r="C17" s="30" t="s">
        <v>4</v>
      </c>
      <c r="D17" s="30">
        <v>1749</v>
      </c>
    </row>
    <row r="18" spans="1:5" s="21" customFormat="1" x14ac:dyDescent="0.25">
      <c r="A18" s="25" t="s">
        <v>71</v>
      </c>
      <c r="B18" s="27">
        <v>2419.4499999999998</v>
      </c>
      <c r="C18" s="30" t="s">
        <v>4</v>
      </c>
      <c r="D18" s="30">
        <v>1457.5</v>
      </c>
    </row>
    <row r="19" spans="1:5" x14ac:dyDescent="0.25">
      <c r="A19" s="20" t="s">
        <v>11</v>
      </c>
      <c r="B19" s="26">
        <f>B20+B21</f>
        <v>15361.3</v>
      </c>
      <c r="C19" s="19" t="s">
        <v>89</v>
      </c>
      <c r="D19" s="22"/>
    </row>
    <row r="20" spans="1:5" s="21" customFormat="1" x14ac:dyDescent="0.25">
      <c r="A20" s="25" t="s">
        <v>62</v>
      </c>
      <c r="B20" s="27">
        <v>7839.56</v>
      </c>
      <c r="C20" s="30" t="s">
        <v>12</v>
      </c>
      <c r="D20" s="30">
        <v>148</v>
      </c>
    </row>
    <row r="21" spans="1:5" s="21" customFormat="1" x14ac:dyDescent="0.25">
      <c r="A21" s="25" t="s">
        <v>63</v>
      </c>
      <c r="B21" s="27">
        <v>7521.74</v>
      </c>
      <c r="C21" s="30" t="s">
        <v>12</v>
      </c>
      <c r="D21" s="30">
        <v>142</v>
      </c>
    </row>
    <row r="22" spans="1:5" ht="28.5" x14ac:dyDescent="0.25">
      <c r="A22" s="20" t="s">
        <v>13</v>
      </c>
      <c r="B22" s="26">
        <v>0</v>
      </c>
      <c r="C22" s="19" t="s">
        <v>89</v>
      </c>
      <c r="D22" s="18"/>
    </row>
    <row r="23" spans="1:5" ht="42.75" x14ac:dyDescent="0.25">
      <c r="A23" s="20" t="s">
        <v>14</v>
      </c>
      <c r="B23" s="26">
        <f>SUM(B24:B28)</f>
        <v>7161.77</v>
      </c>
      <c r="C23" s="19" t="s">
        <v>89</v>
      </c>
      <c r="D23" s="23"/>
    </row>
    <row r="24" spans="1:5" s="21" customFormat="1" x14ac:dyDescent="0.25">
      <c r="A24" s="25" t="s">
        <v>64</v>
      </c>
      <c r="B24" s="27">
        <v>79.400000000000006</v>
      </c>
      <c r="C24" s="30" t="s">
        <v>65</v>
      </c>
      <c r="D24" s="30">
        <v>1</v>
      </c>
    </row>
    <row r="25" spans="1:5" s="21" customFormat="1" x14ac:dyDescent="0.25">
      <c r="A25" s="25" t="s">
        <v>27</v>
      </c>
      <c r="B25" s="27">
        <v>1906.17</v>
      </c>
      <c r="C25" s="30" t="s">
        <v>4</v>
      </c>
      <c r="D25" s="30">
        <v>3</v>
      </c>
    </row>
    <row r="26" spans="1:5" s="21" customFormat="1" x14ac:dyDescent="0.25">
      <c r="A26" s="25" t="s">
        <v>67</v>
      </c>
      <c r="B26" s="27">
        <v>3704.98</v>
      </c>
      <c r="C26" s="30" t="s">
        <v>4</v>
      </c>
      <c r="D26" s="30">
        <v>3.4</v>
      </c>
    </row>
    <row r="27" spans="1:5" s="21" customFormat="1" x14ac:dyDescent="0.25">
      <c r="A27" s="25" t="s">
        <v>76</v>
      </c>
      <c r="B27" s="27">
        <v>386.48</v>
      </c>
      <c r="C27" s="30" t="s">
        <v>65</v>
      </c>
      <c r="D27" s="30">
        <v>2</v>
      </c>
    </row>
    <row r="28" spans="1:5" s="21" customFormat="1" x14ac:dyDescent="0.25">
      <c r="A28" s="25" t="s">
        <v>77</v>
      </c>
      <c r="B28" s="27">
        <v>1084.74</v>
      </c>
      <c r="C28" s="30" t="s">
        <v>65</v>
      </c>
      <c r="D28" s="30">
        <v>2</v>
      </c>
    </row>
    <row r="29" spans="1:5" ht="42.75" x14ac:dyDescent="0.25">
      <c r="A29" s="20" t="s">
        <v>15</v>
      </c>
      <c r="B29" s="26">
        <v>0</v>
      </c>
      <c r="C29" s="19" t="s">
        <v>89</v>
      </c>
      <c r="D29" s="18"/>
      <c r="E29" s="4" t="s">
        <v>3</v>
      </c>
    </row>
    <row r="30" spans="1:5" ht="28.5" x14ac:dyDescent="0.25">
      <c r="A30" s="20" t="s">
        <v>16</v>
      </c>
      <c r="B30" s="26">
        <v>0</v>
      </c>
      <c r="C30" s="19" t="s">
        <v>89</v>
      </c>
      <c r="D30" s="18"/>
    </row>
    <row r="31" spans="1:5" ht="28.5" x14ac:dyDescent="0.25">
      <c r="A31" s="20" t="s">
        <v>17</v>
      </c>
      <c r="B31" s="26">
        <v>0</v>
      </c>
      <c r="C31" s="19" t="s">
        <v>89</v>
      </c>
      <c r="D31" s="18"/>
    </row>
    <row r="32" spans="1:5" x14ac:dyDescent="0.25">
      <c r="A32" s="20" t="s">
        <v>18</v>
      </c>
      <c r="B32" s="26">
        <v>0</v>
      </c>
      <c r="C32" s="19" t="s">
        <v>89</v>
      </c>
      <c r="D32" s="18"/>
    </row>
    <row r="33" spans="1:9" ht="28.5" x14ac:dyDescent="0.25">
      <c r="A33" s="20" t="s">
        <v>19</v>
      </c>
      <c r="B33" s="26">
        <v>0</v>
      </c>
      <c r="C33" s="19" t="s">
        <v>89</v>
      </c>
      <c r="D33" s="18"/>
    </row>
    <row r="34" spans="1:9" ht="28.5" x14ac:dyDescent="0.25">
      <c r="A34" s="20" t="s">
        <v>20</v>
      </c>
      <c r="B34" s="26">
        <v>0</v>
      </c>
      <c r="C34" s="19" t="s">
        <v>89</v>
      </c>
      <c r="D34" s="18"/>
    </row>
    <row r="35" spans="1:9" ht="28.5" x14ac:dyDescent="0.25">
      <c r="A35" s="20" t="s">
        <v>21</v>
      </c>
      <c r="B35" s="26">
        <f>B36+B37</f>
        <v>2973.3</v>
      </c>
      <c r="C35" s="19" t="s">
        <v>89</v>
      </c>
      <c r="D35" s="18"/>
    </row>
    <row r="36" spans="1:9" s="21" customFormat="1" x14ac:dyDescent="0.25">
      <c r="A36" s="25" t="s">
        <v>68</v>
      </c>
      <c r="B36" s="27">
        <v>1399.2</v>
      </c>
      <c r="C36" s="30" t="s">
        <v>4</v>
      </c>
      <c r="D36" s="30">
        <v>1749</v>
      </c>
    </row>
    <row r="37" spans="1:9" s="21" customFormat="1" x14ac:dyDescent="0.25">
      <c r="A37" s="25" t="s">
        <v>69</v>
      </c>
      <c r="B37" s="27">
        <v>1574.1</v>
      </c>
      <c r="C37" s="30" t="s">
        <v>4</v>
      </c>
      <c r="D37" s="30">
        <v>1749</v>
      </c>
    </row>
    <row r="38" spans="1:9" ht="28.5" x14ac:dyDescent="0.25">
      <c r="A38" s="20" t="s">
        <v>22</v>
      </c>
      <c r="B38" s="26">
        <v>0</v>
      </c>
      <c r="C38" s="19" t="s">
        <v>89</v>
      </c>
      <c r="D38" s="18"/>
    </row>
    <row r="39" spans="1:9" ht="42.75" x14ac:dyDescent="0.25">
      <c r="A39" s="20" t="s">
        <v>23</v>
      </c>
      <c r="B39" s="26">
        <f>SUM(B40:B42)</f>
        <v>8512.36</v>
      </c>
      <c r="C39" s="19" t="s">
        <v>89</v>
      </c>
      <c r="D39" s="18"/>
    </row>
    <row r="40" spans="1:9" s="21" customFormat="1" x14ac:dyDescent="0.25">
      <c r="A40" s="25" t="s">
        <v>66</v>
      </c>
      <c r="B40" s="27">
        <v>13.74</v>
      </c>
      <c r="C40" s="30" t="s">
        <v>4</v>
      </c>
      <c r="D40" s="30">
        <v>807.96</v>
      </c>
    </row>
    <row r="41" spans="1:9" s="21" customFormat="1" x14ac:dyDescent="0.25">
      <c r="A41" s="25" t="s">
        <v>72</v>
      </c>
      <c r="B41" s="27">
        <v>4213.54</v>
      </c>
      <c r="C41" s="30" t="s">
        <v>4</v>
      </c>
      <c r="D41" s="30">
        <v>1719.8</v>
      </c>
    </row>
    <row r="42" spans="1:9" s="21" customFormat="1" x14ac:dyDescent="0.25">
      <c r="A42" s="25" t="s">
        <v>73</v>
      </c>
      <c r="B42" s="27">
        <v>4285.08</v>
      </c>
      <c r="C42" s="30" t="s">
        <v>4</v>
      </c>
      <c r="D42" s="30">
        <v>1749</v>
      </c>
    </row>
    <row r="43" spans="1:9" x14ac:dyDescent="0.25">
      <c r="A43" s="20" t="s">
        <v>24</v>
      </c>
      <c r="B43" s="26">
        <v>0</v>
      </c>
      <c r="C43" s="19" t="s">
        <v>89</v>
      </c>
      <c r="D43" s="18"/>
    </row>
    <row r="44" spans="1:9" x14ac:dyDescent="0.25">
      <c r="A44" s="16" t="s">
        <v>85</v>
      </c>
      <c r="B44" s="26">
        <f>B13+B16+B19+B22+B23+B29+B30+B31+B32+B33+B34+B35+B38+B39</f>
        <v>52693.91</v>
      </c>
      <c r="C44" s="19" t="s">
        <v>89</v>
      </c>
      <c r="D44" s="18"/>
      <c r="I44" s="1" t="b">
        <f>B44='Работы 2019'!C20</f>
        <v>1</v>
      </c>
    </row>
    <row r="45" spans="1:9" x14ac:dyDescent="0.25">
      <c r="A45" s="16" t="s">
        <v>86</v>
      </c>
      <c r="B45" s="26">
        <f>B44*1.2+B43</f>
        <v>63232.692000000003</v>
      </c>
      <c r="C45" s="19" t="s">
        <v>89</v>
      </c>
      <c r="D45" s="18"/>
    </row>
    <row r="46" spans="1:9" x14ac:dyDescent="0.25">
      <c r="A46" s="16" t="s">
        <v>87</v>
      </c>
      <c r="B46" s="26">
        <f>B4+B6+B9-B45</f>
        <v>-64310.198999999971</v>
      </c>
      <c r="C46" s="19" t="s">
        <v>89</v>
      </c>
      <c r="D46" s="18"/>
    </row>
    <row r="47" spans="1:9" ht="28.5" x14ac:dyDescent="0.25">
      <c r="A47" s="20" t="s">
        <v>88</v>
      </c>
      <c r="B47" s="26">
        <f>B46+B8</f>
        <v>-95567.228999999963</v>
      </c>
      <c r="C47" s="19" t="s">
        <v>89</v>
      </c>
      <c r="D47" s="18"/>
    </row>
  </sheetData>
  <sheetProtection sheet="1" objects="1" scenarios="1" formatCells="0" formatColumns="0" formatRows="0" autoFilter="0" pivotTables="0"/>
  <mergeCells count="4">
    <mergeCell ref="A1:D1"/>
    <mergeCell ref="A12:D12"/>
    <mergeCell ref="B2:D2"/>
    <mergeCell ref="A5:D5"/>
  </mergeCells>
  <hyperlinks>
    <hyperlink ref="C3" location="Ед.изм.!A1" display="Ед.изм."/>
  </hyperlinks>
  <pageMargins left="0.70866141732283472" right="0.70866141732283472" top="0.74803149606299213" bottom="0.74803149606299213" header="0.31496062992125984" footer="0.31496062992125984"/>
  <pageSetup paperSize="9" scale="7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0"/>
  <sheetViews>
    <sheetView workbookViewId="0">
      <pane ySplit="3" topLeftCell="A4" activePane="bottomLeft" state="frozen"/>
      <selection pane="bottomLeft" activeCell="H20" sqref="H20"/>
    </sheetView>
  </sheetViews>
  <sheetFormatPr defaultRowHeight="15" x14ac:dyDescent="0.25"/>
  <cols>
    <col min="1" max="1" width="9.140625" style="38"/>
    <col min="2" max="2" width="71.7109375" customWidth="1"/>
    <col min="3" max="3" width="13.140625" customWidth="1"/>
    <col min="4" max="4" width="13.140625" style="38" customWidth="1"/>
    <col min="5" max="5" width="13.140625" customWidth="1"/>
  </cols>
  <sheetData>
    <row r="1" spans="1:5" x14ac:dyDescent="0.25">
      <c r="B1" s="35" t="s">
        <v>60</v>
      </c>
      <c r="C1" s="35"/>
      <c r="E1" s="35"/>
    </row>
    <row r="2" spans="1:5" x14ac:dyDescent="0.25">
      <c r="B2" s="35" t="s">
        <v>31</v>
      </c>
      <c r="C2" s="35"/>
      <c r="E2" s="35"/>
    </row>
    <row r="3" spans="1:5" x14ac:dyDescent="0.25">
      <c r="A3" s="36" t="s">
        <v>78</v>
      </c>
      <c r="B3" s="40" t="s">
        <v>30</v>
      </c>
      <c r="C3" s="40" t="s">
        <v>61</v>
      </c>
      <c r="D3" s="40" t="s">
        <v>29</v>
      </c>
      <c r="E3" s="40" t="s">
        <v>28</v>
      </c>
    </row>
    <row r="4" spans="1:5" x14ac:dyDescent="0.25">
      <c r="A4" s="39">
        <v>3</v>
      </c>
      <c r="B4" s="34" t="s">
        <v>62</v>
      </c>
      <c r="C4" s="33">
        <v>7839.56</v>
      </c>
      <c r="D4" s="37" t="s">
        <v>12</v>
      </c>
      <c r="E4" s="33">
        <v>148</v>
      </c>
    </row>
    <row r="5" spans="1:5" x14ac:dyDescent="0.25">
      <c r="A5" s="39">
        <v>3</v>
      </c>
      <c r="B5" s="34" t="s">
        <v>63</v>
      </c>
      <c r="C5" s="33">
        <v>7521.74</v>
      </c>
      <c r="D5" s="37" t="s">
        <v>12</v>
      </c>
      <c r="E5" s="33">
        <v>142</v>
      </c>
    </row>
    <row r="6" spans="1:5" x14ac:dyDescent="0.25">
      <c r="A6" s="39">
        <v>5</v>
      </c>
      <c r="B6" s="34" t="s">
        <v>64</v>
      </c>
      <c r="C6" s="33">
        <v>79.400000000000006</v>
      </c>
      <c r="D6" s="37" t="s">
        <v>65</v>
      </c>
      <c r="E6" s="33">
        <v>1</v>
      </c>
    </row>
    <row r="7" spans="1:5" x14ac:dyDescent="0.25">
      <c r="A7" s="39">
        <v>14</v>
      </c>
      <c r="B7" s="34" t="s">
        <v>66</v>
      </c>
      <c r="C7" s="33">
        <v>13.74</v>
      </c>
      <c r="D7" s="37" t="s">
        <v>4</v>
      </c>
      <c r="E7" s="33">
        <v>807.96</v>
      </c>
    </row>
    <row r="8" spans="1:5" x14ac:dyDescent="0.25">
      <c r="A8" s="39">
        <v>5</v>
      </c>
      <c r="B8" s="34" t="s">
        <v>27</v>
      </c>
      <c r="C8" s="33">
        <v>1906.17</v>
      </c>
      <c r="D8" s="37" t="s">
        <v>4</v>
      </c>
      <c r="E8" s="33">
        <v>3</v>
      </c>
    </row>
    <row r="9" spans="1:5" x14ac:dyDescent="0.25">
      <c r="A9" s="39">
        <v>5</v>
      </c>
      <c r="B9" s="34" t="s">
        <v>67</v>
      </c>
      <c r="C9" s="33">
        <v>3704.98</v>
      </c>
      <c r="D9" s="37" t="s">
        <v>4</v>
      </c>
      <c r="E9" s="33">
        <v>3.4</v>
      </c>
    </row>
    <row r="10" spans="1:5" x14ac:dyDescent="0.25">
      <c r="A10" s="39">
        <v>12</v>
      </c>
      <c r="B10" s="34" t="s">
        <v>68</v>
      </c>
      <c r="C10" s="33">
        <v>1399.2</v>
      </c>
      <c r="D10" s="37" t="s">
        <v>4</v>
      </c>
      <c r="E10" s="33">
        <v>1749</v>
      </c>
    </row>
    <row r="11" spans="1:5" x14ac:dyDescent="0.25">
      <c r="A11" s="39">
        <v>12</v>
      </c>
      <c r="B11" s="34" t="s">
        <v>69</v>
      </c>
      <c r="C11" s="33">
        <v>1574.1</v>
      </c>
      <c r="D11" s="37" t="s">
        <v>4</v>
      </c>
      <c r="E11" s="33">
        <v>1749</v>
      </c>
    </row>
    <row r="12" spans="1:5" x14ac:dyDescent="0.25">
      <c r="A12" s="39">
        <v>2</v>
      </c>
      <c r="B12" s="34" t="s">
        <v>70</v>
      </c>
      <c r="C12" s="33">
        <v>2780.94</v>
      </c>
      <c r="D12" s="37" t="s">
        <v>4</v>
      </c>
      <c r="E12" s="33">
        <v>1749</v>
      </c>
    </row>
    <row r="13" spans="1:5" x14ac:dyDescent="0.25">
      <c r="A13" s="39">
        <v>2</v>
      </c>
      <c r="B13" s="34" t="s">
        <v>71</v>
      </c>
      <c r="C13" s="33">
        <v>2419.4499999999998</v>
      </c>
      <c r="D13" s="37" t="s">
        <v>4</v>
      </c>
      <c r="E13" s="33">
        <v>1457.5</v>
      </c>
    </row>
    <row r="14" spans="1:5" x14ac:dyDescent="0.25">
      <c r="A14" s="39">
        <v>14</v>
      </c>
      <c r="B14" s="34" t="s">
        <v>72</v>
      </c>
      <c r="C14" s="33">
        <v>4213.54</v>
      </c>
      <c r="D14" s="37" t="s">
        <v>4</v>
      </c>
      <c r="E14" s="33">
        <v>1719.8</v>
      </c>
    </row>
    <row r="15" spans="1:5" x14ac:dyDescent="0.25">
      <c r="A15" s="39">
        <v>14</v>
      </c>
      <c r="B15" s="34" t="s">
        <v>73</v>
      </c>
      <c r="C15" s="33">
        <v>4285.08</v>
      </c>
      <c r="D15" s="37" t="s">
        <v>4</v>
      </c>
      <c r="E15" s="33">
        <v>1749</v>
      </c>
    </row>
    <row r="16" spans="1:5" x14ac:dyDescent="0.25">
      <c r="A16" s="39">
        <v>1</v>
      </c>
      <c r="B16" s="34" t="s">
        <v>74</v>
      </c>
      <c r="C16" s="33">
        <v>6576.24</v>
      </c>
      <c r="D16" s="37" t="s">
        <v>4</v>
      </c>
      <c r="E16" s="33">
        <v>1749</v>
      </c>
    </row>
    <row r="17" spans="1:5" x14ac:dyDescent="0.25">
      <c r="A17" s="39">
        <v>1</v>
      </c>
      <c r="B17" s="34" t="s">
        <v>75</v>
      </c>
      <c r="C17" s="33">
        <v>6908.55</v>
      </c>
      <c r="D17" s="37" t="s">
        <v>4</v>
      </c>
      <c r="E17" s="33">
        <v>1749</v>
      </c>
    </row>
    <row r="18" spans="1:5" x14ac:dyDescent="0.25">
      <c r="A18" s="39">
        <v>5</v>
      </c>
      <c r="B18" s="34" t="s">
        <v>76</v>
      </c>
      <c r="C18" s="33">
        <v>386.48</v>
      </c>
      <c r="D18" s="37" t="s">
        <v>65</v>
      </c>
      <c r="E18" s="33">
        <v>2</v>
      </c>
    </row>
    <row r="19" spans="1:5" x14ac:dyDescent="0.25">
      <c r="A19" s="39">
        <v>5</v>
      </c>
      <c r="B19" s="34" t="s">
        <v>77</v>
      </c>
      <c r="C19" s="33">
        <v>1084.74</v>
      </c>
      <c r="D19" s="37" t="s">
        <v>65</v>
      </c>
      <c r="E19" s="33">
        <v>2</v>
      </c>
    </row>
    <row r="20" spans="1:5" x14ac:dyDescent="0.25">
      <c r="A20" s="39"/>
      <c r="B20" s="34"/>
      <c r="C20" s="32">
        <v>52693.91</v>
      </c>
      <c r="D20" s="37"/>
      <c r="E20" s="33"/>
    </row>
  </sheetData>
  <autoFilter ref="A3:E2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E28" sqref="E28"/>
    </sheetView>
  </sheetViews>
  <sheetFormatPr defaultRowHeight="15" x14ac:dyDescent="0.25"/>
  <cols>
    <col min="2" max="5" width="17.140625" customWidth="1"/>
    <col min="6" max="7" width="10.85546875" customWidth="1"/>
  </cols>
  <sheetData>
    <row r="1" spans="1:8" ht="16.5" x14ac:dyDescent="0.25">
      <c r="A1" s="57" t="s">
        <v>33</v>
      </c>
      <c r="B1" s="57"/>
      <c r="C1" s="57"/>
      <c r="D1" s="57"/>
      <c r="E1" s="57"/>
      <c r="F1" s="57"/>
      <c r="G1" s="57"/>
      <c r="H1" s="57"/>
    </row>
    <row r="2" spans="1:8" x14ac:dyDescent="0.25">
      <c r="A2" s="41"/>
      <c r="B2" s="41"/>
      <c r="C2" s="41"/>
      <c r="D2" s="41"/>
      <c r="E2" s="41"/>
      <c r="F2" s="41"/>
      <c r="G2" s="41"/>
      <c r="H2" s="41"/>
    </row>
    <row r="3" spans="1:8" ht="25.5" x14ac:dyDescent="0.25">
      <c r="A3" s="42" t="s">
        <v>34</v>
      </c>
      <c r="B3" s="55" t="s">
        <v>35</v>
      </c>
      <c r="C3" s="56"/>
      <c r="D3" s="42" t="s">
        <v>36</v>
      </c>
      <c r="E3" s="42" t="s">
        <v>37</v>
      </c>
      <c r="F3" s="42" t="s">
        <v>38</v>
      </c>
      <c r="G3" s="43" t="s">
        <v>39</v>
      </c>
      <c r="H3" s="43" t="s">
        <v>40</v>
      </c>
    </row>
    <row r="4" spans="1:8" x14ac:dyDescent="0.25">
      <c r="A4" s="44" t="s">
        <v>41</v>
      </c>
      <c r="B4" s="45" t="s">
        <v>42</v>
      </c>
      <c r="C4" s="58" t="s">
        <v>43</v>
      </c>
      <c r="D4" s="58"/>
      <c r="E4" s="58"/>
      <c r="F4" s="58"/>
      <c r="G4" s="58"/>
      <c r="H4" s="59"/>
    </row>
    <row r="5" spans="1:8" x14ac:dyDescent="0.25">
      <c r="A5" s="42" t="s">
        <v>44</v>
      </c>
      <c r="B5" s="55" t="s">
        <v>45</v>
      </c>
      <c r="C5" s="56"/>
      <c r="D5" s="46">
        <v>7629.4</v>
      </c>
      <c r="E5" s="46">
        <v>834.48</v>
      </c>
      <c r="F5" s="47">
        <v>10.94</v>
      </c>
      <c r="G5" s="48" t="s">
        <v>46</v>
      </c>
      <c r="H5" s="48" t="s">
        <v>47</v>
      </c>
    </row>
    <row r="6" spans="1:8" x14ac:dyDescent="0.25">
      <c r="A6" s="42" t="s">
        <v>44</v>
      </c>
      <c r="B6" s="55" t="s">
        <v>45</v>
      </c>
      <c r="C6" s="56"/>
      <c r="D6" s="46">
        <v>7629.4</v>
      </c>
      <c r="E6" s="46">
        <v>3688.98</v>
      </c>
      <c r="F6" s="47">
        <v>48.35</v>
      </c>
      <c r="G6" s="48" t="s">
        <v>48</v>
      </c>
      <c r="H6" s="48" t="s">
        <v>47</v>
      </c>
    </row>
    <row r="7" spans="1:8" x14ac:dyDescent="0.25">
      <c r="A7" s="42" t="s">
        <v>44</v>
      </c>
      <c r="B7" s="55" t="s">
        <v>45</v>
      </c>
      <c r="C7" s="56"/>
      <c r="D7" s="46">
        <v>7692.97</v>
      </c>
      <c r="E7" s="46">
        <v>2433.02</v>
      </c>
      <c r="F7" s="47">
        <v>31.63</v>
      </c>
      <c r="G7" s="48" t="s">
        <v>49</v>
      </c>
      <c r="H7" s="48" t="s">
        <v>47</v>
      </c>
    </row>
    <row r="8" spans="1:8" x14ac:dyDescent="0.25">
      <c r="A8" s="42" t="s">
        <v>44</v>
      </c>
      <c r="B8" s="55" t="s">
        <v>45</v>
      </c>
      <c r="C8" s="56"/>
      <c r="D8" s="46">
        <v>7692.97</v>
      </c>
      <c r="E8" s="46">
        <v>3686.5</v>
      </c>
      <c r="F8" s="47">
        <v>47.92</v>
      </c>
      <c r="G8" s="48" t="s">
        <v>50</v>
      </c>
      <c r="H8" s="48" t="s">
        <v>47</v>
      </c>
    </row>
    <row r="9" spans="1:8" x14ac:dyDescent="0.25">
      <c r="A9" s="42" t="s">
        <v>44</v>
      </c>
      <c r="B9" s="55" t="s">
        <v>45</v>
      </c>
      <c r="C9" s="56"/>
      <c r="D9" s="46">
        <v>7692.97</v>
      </c>
      <c r="E9" s="46">
        <v>5384.64</v>
      </c>
      <c r="F9" s="47">
        <v>69.989999999999995</v>
      </c>
      <c r="G9" s="48" t="s">
        <v>51</v>
      </c>
      <c r="H9" s="48" t="s">
        <v>47</v>
      </c>
    </row>
    <row r="10" spans="1:8" x14ac:dyDescent="0.25">
      <c r="A10" s="42" t="s">
        <v>44</v>
      </c>
      <c r="B10" s="55" t="s">
        <v>45</v>
      </c>
      <c r="C10" s="56"/>
      <c r="D10" s="46">
        <v>7692.97</v>
      </c>
      <c r="E10" s="46">
        <v>4036.26</v>
      </c>
      <c r="F10" s="47">
        <v>52.47</v>
      </c>
      <c r="G10" s="48" t="s">
        <v>52</v>
      </c>
      <c r="H10" s="48" t="s">
        <v>47</v>
      </c>
    </row>
    <row r="11" spans="1:8" x14ac:dyDescent="0.25">
      <c r="A11" s="42" t="s">
        <v>44</v>
      </c>
      <c r="B11" s="55" t="s">
        <v>45</v>
      </c>
      <c r="C11" s="56"/>
      <c r="D11" s="46">
        <v>7994.45</v>
      </c>
      <c r="E11" s="46">
        <v>4433.0200000000004</v>
      </c>
      <c r="F11" s="47">
        <v>55.45</v>
      </c>
      <c r="G11" s="48" t="s">
        <v>53</v>
      </c>
      <c r="H11" s="48" t="s">
        <v>47</v>
      </c>
    </row>
    <row r="12" spans="1:8" x14ac:dyDescent="0.25">
      <c r="A12" s="42" t="s">
        <v>44</v>
      </c>
      <c r="B12" s="55" t="s">
        <v>45</v>
      </c>
      <c r="C12" s="56"/>
      <c r="D12" s="46">
        <v>7994.45</v>
      </c>
      <c r="E12" s="46">
        <v>868.19</v>
      </c>
      <c r="F12" s="47">
        <v>10.86</v>
      </c>
      <c r="G12" s="48" t="s">
        <v>54</v>
      </c>
      <c r="H12" s="48" t="s">
        <v>47</v>
      </c>
    </row>
    <row r="13" spans="1:8" x14ac:dyDescent="0.25">
      <c r="A13" s="42" t="s">
        <v>44</v>
      </c>
      <c r="B13" s="55" t="s">
        <v>45</v>
      </c>
      <c r="C13" s="56"/>
      <c r="D13" s="46">
        <v>7905.47</v>
      </c>
      <c r="E13" s="46">
        <v>8819.81</v>
      </c>
      <c r="F13" s="47">
        <v>111.57</v>
      </c>
      <c r="G13" s="48" t="s">
        <v>55</v>
      </c>
      <c r="H13" s="48" t="s">
        <v>47</v>
      </c>
    </row>
    <row r="14" spans="1:8" x14ac:dyDescent="0.25">
      <c r="A14" s="42" t="s">
        <v>44</v>
      </c>
      <c r="B14" s="55" t="s">
        <v>45</v>
      </c>
      <c r="C14" s="56"/>
      <c r="D14" s="46">
        <v>7867.31</v>
      </c>
      <c r="E14" s="46">
        <v>10146.549999999999</v>
      </c>
      <c r="F14" s="47">
        <v>128.97</v>
      </c>
      <c r="G14" s="48" t="s">
        <v>56</v>
      </c>
      <c r="H14" s="48" t="s">
        <v>47</v>
      </c>
    </row>
    <row r="15" spans="1:8" x14ac:dyDescent="0.25">
      <c r="A15" s="42" t="s">
        <v>44</v>
      </c>
      <c r="B15" s="55" t="s">
        <v>45</v>
      </c>
      <c r="C15" s="56"/>
      <c r="D15" s="46">
        <v>7867.31</v>
      </c>
      <c r="E15" s="46">
        <v>11198.01</v>
      </c>
      <c r="F15" s="47">
        <v>142.34</v>
      </c>
      <c r="G15" s="48" t="s">
        <v>57</v>
      </c>
      <c r="H15" s="48" t="s">
        <v>47</v>
      </c>
    </row>
    <row r="16" spans="1:8" x14ac:dyDescent="0.25">
      <c r="A16" s="42" t="s">
        <v>44</v>
      </c>
      <c r="B16" s="55" t="s">
        <v>45</v>
      </c>
      <c r="C16" s="56"/>
      <c r="D16" s="46">
        <v>7867.31</v>
      </c>
      <c r="E16" s="46">
        <v>6740.49</v>
      </c>
      <c r="F16" s="47">
        <v>85.68</v>
      </c>
      <c r="G16" s="48" t="s">
        <v>58</v>
      </c>
      <c r="H16" s="48" t="s">
        <v>47</v>
      </c>
    </row>
    <row r="17" spans="1:8" x14ac:dyDescent="0.25">
      <c r="A17" s="60" t="s">
        <v>59</v>
      </c>
      <c r="B17" s="61"/>
      <c r="C17" s="62"/>
      <c r="D17" s="49">
        <v>93526.98</v>
      </c>
      <c r="E17" s="49">
        <v>62269.95</v>
      </c>
      <c r="F17" s="50">
        <v>66.58</v>
      </c>
      <c r="G17" s="48" t="s">
        <v>41</v>
      </c>
      <c r="H17" s="48" t="s">
        <v>41</v>
      </c>
    </row>
  </sheetData>
  <mergeCells count="16">
    <mergeCell ref="B14:C14"/>
    <mergeCell ref="B15:C15"/>
    <mergeCell ref="B16:C16"/>
    <mergeCell ref="A17:C17"/>
    <mergeCell ref="B8:C8"/>
    <mergeCell ref="B9:C9"/>
    <mergeCell ref="B10:C10"/>
    <mergeCell ref="B11:C11"/>
    <mergeCell ref="B12:C12"/>
    <mergeCell ref="B13:C13"/>
    <mergeCell ref="B7:C7"/>
    <mergeCell ref="A1:H1"/>
    <mergeCell ref="B3:C3"/>
    <mergeCell ref="C4:H4"/>
    <mergeCell ref="B5:C5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Украинский бульвар, д. 14</vt:lpstr>
      <vt:lpstr>Работы 2019</vt:lpstr>
      <vt:lpstr>Справка</vt:lpstr>
      <vt:lpstr>'Украинский бульвар, д. 14'!Область_печати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Иван Фофонов</cp:lastModifiedBy>
  <cp:lastPrinted>2019-01-30T23:08:09Z</cp:lastPrinted>
  <dcterms:created xsi:type="dcterms:W3CDTF">2016-03-18T02:51:51Z</dcterms:created>
  <dcterms:modified xsi:type="dcterms:W3CDTF">2020-03-18T04:58:46Z</dcterms:modified>
</cp:coreProperties>
</file>