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105" windowWidth="21015" windowHeight="9210"/>
  </bookViews>
  <sheets>
    <sheet name="Юности, д. 25" sheetId="1" r:id="rId1"/>
    <sheet name="Работы 2019 " sheetId="4" r:id="rId2"/>
    <sheet name="Справка" sheetId="5" r:id="rId3"/>
  </sheets>
  <externalReferences>
    <externalReference r:id="rId4"/>
  </externalReferences>
  <definedNames>
    <definedName name="_xlnm._FilterDatabase" localSheetId="1" hidden="1">'Работы 2019 '!$A$3:$E$48</definedName>
    <definedName name="_xlnm.Print_Area" localSheetId="0">'Юности, д. 25'!$A$1:$E$76</definedName>
  </definedNames>
  <calcPr calcId="144525"/>
</workbook>
</file>

<file path=xl/calcChain.xml><?xml version="1.0" encoding="utf-8"?>
<calcChain xmlns="http://schemas.openxmlformats.org/spreadsheetml/2006/main">
  <c r="B11" i="1" l="1"/>
  <c r="B7" i="1" l="1"/>
  <c r="B66" i="1" l="1"/>
  <c r="B64" i="1"/>
  <c r="B58" i="1"/>
  <c r="B41" i="1"/>
  <c r="B29" i="1"/>
  <c r="B22" i="1"/>
  <c r="B13" i="1"/>
  <c r="B61" i="1"/>
  <c r="B19" i="1"/>
  <c r="B72" i="1"/>
  <c r="B71" i="1" s="1"/>
  <c r="B9" i="1"/>
  <c r="B8" i="1" s="1"/>
  <c r="B16" i="1"/>
  <c r="B73" i="1" l="1"/>
  <c r="B74" i="1" l="1"/>
  <c r="B75" i="1" s="1"/>
  <c r="B76" i="1" s="1"/>
  <c r="H73" i="1"/>
</calcChain>
</file>

<file path=xl/sharedStrings.xml><?xml version="1.0" encoding="utf-8"?>
<sst xmlns="http://schemas.openxmlformats.org/spreadsheetml/2006/main" count="310" uniqueCount="150">
  <si>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</si>
  <si>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Наименование работ (услуг)</t>
  </si>
  <si>
    <t>Ед.изм.</t>
  </si>
  <si>
    <t>Количество работ (ед.)</t>
  </si>
  <si>
    <t>Доходы от нежилых помещений и провайдеров:</t>
  </si>
  <si>
    <t>Провайдеры:</t>
  </si>
  <si>
    <t>Расходы по дому:</t>
  </si>
  <si>
    <t>м2</t>
  </si>
  <si>
    <t>м</t>
  </si>
  <si>
    <t>шт</t>
  </si>
  <si>
    <t>сантехника</t>
  </si>
  <si>
    <t>1.Расходы по снятию показаний с ИПУ по электроэнергии</t>
  </si>
  <si>
    <t>кол-во показаний</t>
  </si>
  <si>
    <t>1. Работы (услуги) по управлению многоквартирным домом</t>
  </si>
  <si>
    <t>2. Работы по содержанию помещений, входящих в состав общего имущества в многоквартирном доме</t>
  </si>
  <si>
    <t>3. Работы по обеспечению вывоза твердых бытовых отходов</t>
  </si>
  <si>
    <t>Чел.</t>
  </si>
  <si>
    <t>4. Коммунальные услуги по содержанию помещений, входящих в состав общего имущества в многоквартирном доме</t>
  </si>
  <si>
    <t>5. Работы по содержанию и ремонту конструктивных элементов (несущих конструкций и ненесущих конструкций) многоквартирных домов</t>
  </si>
  <si>
    <t>6. 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</si>
  <si>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Закрытие и открытие стояков</t>
  </si>
  <si>
    <t>1 стояк</t>
  </si>
  <si>
    <t>7.Работы по содержанию и ремонту мусоропроводов в многоквартирном доме</t>
  </si>
  <si>
    <t>8. Работы по содержанию и ремонту лифта (лифтов) в многоквартирном доме</t>
  </si>
  <si>
    <t>9. Работы по обеспечению требований пожарной безопасности</t>
  </si>
  <si>
    <t>10. Работы по содержанию и ремонту систем дымоудаления и вентиляции</t>
  </si>
  <si>
    <t>11. Работы по содержанию и ремонту систем внутридомового газового оборудования</t>
  </si>
  <si>
    <t>12. Обеспечение устранения аварий на внутридомовых инженерных системах в многоквартирном доме</t>
  </si>
  <si>
    <t>13. Проведение дератизации и дезинсекции помещений, входящих в состав общего имущества в многоквартирном доме</t>
  </si>
  <si>
    <t>14.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</si>
  <si>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 Прочая работа (услуга)</t>
  </si>
  <si>
    <t>Дератизация</t>
  </si>
  <si>
    <t xml:space="preserve">Годовая фактическая стоимость работ (услуг) </t>
  </si>
  <si>
    <t>Адрес: ул. Юности, д. 25</t>
  </si>
  <si>
    <t>Торосян С.В</t>
  </si>
  <si>
    <t>Доходы по дому:</t>
  </si>
  <si>
    <t>Наименование работ</t>
  </si>
  <si>
    <t>Сумма</t>
  </si>
  <si>
    <t>Ед.изм</t>
  </si>
  <si>
    <t>Кол-во</t>
  </si>
  <si>
    <t>Очистка канализационной сети</t>
  </si>
  <si>
    <t>замена эл. лампочки накаливания</t>
  </si>
  <si>
    <t>1м</t>
  </si>
  <si>
    <t>осмотр подвала</t>
  </si>
  <si>
    <t>раз</t>
  </si>
  <si>
    <t>ремонт межпанельных швов</t>
  </si>
  <si>
    <t xml:space="preserve">Накопительная по работам за период c  01.01.2019 по  31.12.2019 г.                                                                                   </t>
  </si>
  <si>
    <t xml:space="preserve">По адресу ЮНОСТИ ул. д.25                                              </t>
  </si>
  <si>
    <t>Вывоз ТКО 1,2 кв. 2019 г. к=0,6;0,8;0,85;0,9;1</t>
  </si>
  <si>
    <t>Вывоз ТКО 3,4 кв. 2019 г. к=0,6;0,8;0,85;0,9;1</t>
  </si>
  <si>
    <t>Выезд а/машины по заявке</t>
  </si>
  <si>
    <t>выезд</t>
  </si>
  <si>
    <t>Гор. вода потр.при содер.общего имущ-ва  в МКД 1,2</t>
  </si>
  <si>
    <t>Гор. вода потр.при содер.общего имущ-ва  в МКД 3,4</t>
  </si>
  <si>
    <t>Замена перехода КНС</t>
  </si>
  <si>
    <t>шт.</t>
  </si>
  <si>
    <t>Замена электрической лампы накаливания</t>
  </si>
  <si>
    <t>Освещение подвала</t>
  </si>
  <si>
    <t>Освещение теплового узла</t>
  </si>
  <si>
    <t>узел</t>
  </si>
  <si>
    <t>Осмотр подвала</t>
  </si>
  <si>
    <t>1 дом</t>
  </si>
  <si>
    <t>Прочистка внутренней канализационной сети</t>
  </si>
  <si>
    <t>Ремонт подъезда Юности д.25 1,2,3 под</t>
  </si>
  <si>
    <t>1подъезд</t>
  </si>
  <si>
    <t>Смена вентиля до 20 мм</t>
  </si>
  <si>
    <t>Смена стекл</t>
  </si>
  <si>
    <t>Смена труб канализации д.100</t>
  </si>
  <si>
    <t>Содержание ДРС 1,2 кв.2019 г. к=0,8</t>
  </si>
  <si>
    <t>Содержание ДРС 3,4 кв. 2019 г. коэф. 0,8</t>
  </si>
  <si>
    <t>Тех.обслуживание ГО К=0,6;0,8;0,85;0,9;1 (3,4 кв.</t>
  </si>
  <si>
    <t>Тех.обслуживание ГО к=0,6;0,8;0,85;0,9;1 (1,2 кв.2</t>
  </si>
  <si>
    <t>Уборка МОП 1,2 кв. 2019 г. к=0,8</t>
  </si>
  <si>
    <t>Уборка МОП 3,4 кв. 2019 г. К=0,8</t>
  </si>
  <si>
    <t>Уборка придомовой территории 1,2 кв. 2019 г. к=0,8</t>
  </si>
  <si>
    <t>Уборка придомовой территории 3,4 кв. 2019 г. к=0,8</t>
  </si>
  <si>
    <t>Управление жилым фондом 1,2 кв. 2019г. К=0,6;0,8;0</t>
  </si>
  <si>
    <t>Управление жилым фондом 3,4 кв. 2019г. К=0,6;0,8;0</t>
  </si>
  <si>
    <t>Установка пружины</t>
  </si>
  <si>
    <t>Установка светильников с датчиком на движение</t>
  </si>
  <si>
    <t>Хол.вода потр.при содер.общ.имущ. в МКД 1,2 кв.201</t>
  </si>
  <si>
    <t>Хол.вода потр.при содер.общ.имущ. в МКД 3,4 кв.201</t>
  </si>
  <si>
    <t>Электрическая энергия потр.при содержании общего и</t>
  </si>
  <si>
    <t>перемотка контргайки</t>
  </si>
  <si>
    <t>ремонт межпанельных швов ж\д с применением монтажн</t>
  </si>
  <si>
    <t>санитарная обрезка сухих вершин  и веток  деревьев с исп.а/в</t>
  </si>
  <si>
    <t>санитарная обрезка сухих вершин  и веток  деревьев</t>
  </si>
  <si>
    <t>смена труб отопления д.20 (металл)</t>
  </si>
  <si>
    <t>п/м</t>
  </si>
  <si>
    <t>смена чугунных задвижек Д80</t>
  </si>
  <si>
    <t>утепление теплового узла</t>
  </si>
  <si>
    <t>Общий итог</t>
  </si>
  <si>
    <t>Справка об уровне сбора платы за жилое помещение по состоянию на 11.02.2020</t>
  </si>
  <si>
    <t>ЖЭУ</t>
  </si>
  <si>
    <t>Адрес</t>
  </si>
  <si>
    <t>Начислено</t>
  </si>
  <si>
    <t>Оплачено</t>
  </si>
  <si>
    <t>Процент оплаты</t>
  </si>
  <si>
    <t>Месяц</t>
  </si>
  <si>
    <t>Год</t>
  </si>
  <si>
    <t/>
  </si>
  <si>
    <t>Отдел :</t>
  </si>
  <si>
    <t xml:space="preserve">  1</t>
  </si>
  <si>
    <t>30</t>
  </si>
  <si>
    <t>ЮНОСТИ ул. д.25</t>
  </si>
  <si>
    <t>январь</t>
  </si>
  <si>
    <t>2019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</si>
  <si>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</si>
  <si>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</si>
  <si>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</si>
  <si>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</si>
  <si>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</si>
  <si>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</si>
  <si>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</si>
  <si>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</si>
  <si>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</si>
  <si>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</si>
  <si>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</si>
  <si>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 по группе</t>
  </si>
  <si>
    <t>№ раб</t>
  </si>
  <si>
    <t>Организация мест накоп.ртуть сод-х ламп 3,4 кв. 2019</t>
  </si>
  <si>
    <t>руб.</t>
  </si>
  <si>
    <t>период: 01.01.2020-31.12.2020</t>
  </si>
  <si>
    <t>Всего начислено за период с 01.01.2020 г. по 31.12.2020 г.</t>
  </si>
  <si>
    <t>Всего оплачено за период с 01.01.2020 г. по 31.12.2020 г.</t>
  </si>
  <si>
    <t>Дебиторская задолженность (переплата) на 31.12.2020 г.</t>
  </si>
  <si>
    <t>Всего доходов по дому за 2020 г.</t>
  </si>
  <si>
    <t>Управление жилым фондом 1,2 кв. 2020г. К=0,6;0,8;0,85;0,9;1</t>
  </si>
  <si>
    <t>Управление жилым фондом 3,4 кв. 2020г. К=0,6;0,8;0,85;0,9;1</t>
  </si>
  <si>
    <t>Уборка МОП 1,2 кв. 2020 г. к=0,8</t>
  </si>
  <si>
    <t>Уборка МОП 3,4 кв. 2020 г. К=0,8</t>
  </si>
  <si>
    <t>Вывоз ТКО 1,2 кв. 2020 г. к=0,6;0,8;0,85;0,9;1</t>
  </si>
  <si>
    <t>Вывоз ТКО 3,4 кв. 2020 г. к=0,6;0,8;0,85;0,9;1</t>
  </si>
  <si>
    <t>Гор. вода потр.при содер.общего имущ-ва  в МКД 1,2 кв. 2020 г.</t>
  </si>
  <si>
    <t>Гор. вода потр.при содер.общего имущ-ва  в МКД 3,4 кв. 2020 г.</t>
  </si>
  <si>
    <t>Хол.вода потр.при содер.общ.имущ. в МКД 1,2 кв.2020 г.</t>
  </si>
  <si>
    <t>Хол.вода потр.при содер.общ.имущ. в МКД 3,4 кв.2020 г.</t>
  </si>
  <si>
    <t>Электрическая энергия потр.при содержании общего имущ.МКД 1,2 кв. 2020 г.</t>
  </si>
  <si>
    <t>Электрическая энергия потр.при содержании общего имущ.МКД 3,4 кв. 2020 г.</t>
  </si>
  <si>
    <t>Тех.обслуживание ГО К=0,6;0,8;0,85;0,9;1 (3,4 кв. 2020)</t>
  </si>
  <si>
    <t>Тех.обслуживание ГО к=0,6;0,8;0,85;0,9;1 (1,2 кв.2020)</t>
  </si>
  <si>
    <t>Содержание ДРС 1,2 кв.2020 г. к=0,8</t>
  </si>
  <si>
    <t>Содержание ДРС 3,4 кв. 2020 г. коэф. 0,8</t>
  </si>
  <si>
    <t>Организация мест накоп.ртуть сод-х ламп 3,4 кв. 2020</t>
  </si>
  <si>
    <t>Уборка придомовой территории 1,2 кв. 2020 г. к=0,8</t>
  </si>
  <si>
    <t>Уборка придомовой территории 3,4 кв. 2020 г. к=0,8</t>
  </si>
  <si>
    <t>Всего расходов по дому за 2020 г.</t>
  </si>
  <si>
    <t>Всего расходов по дому с НДС за 2020 г.</t>
  </si>
  <si>
    <t>Конечное сальдо по дому на 31.12.2020 г.</t>
  </si>
  <si>
    <t>Конечное сальдо с учетом дебиторской задолженности (переплаты) на 31.12.2020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</si>
</sst>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3F3F3F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3"/>
      <color indexed="8"/>
      <name val="Arial"/>
      <family val="2"/>
      <charset val="204"/>
    </font>
    <font>
      <sz val="10"/>
      <color indexed="8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43">
    <xf numFmtId="0" fontId="0" fillId="0" borderId="0"/>
    <xf numFmtId="164" fontId="1" fillId="0" borderId="0" applyFont="0" applyFill="0" applyBorder="0" applyAlignment="0" applyProtection="0"/>
    <xf numFmtId="0" fontId="2" fillId="2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5" borderId="0" applyNumberFormat="0" applyBorder="0" applyAlignment="0" applyProtection="0"/>
    <xf numFmtId="0" fontId="18" fillId="6" borderId="6" applyNumberFormat="0" applyAlignment="0" applyProtection="0"/>
    <xf numFmtId="0" fontId="19" fillId="2" borderId="6" applyNumberFormat="0" applyAlignment="0" applyProtection="0"/>
    <xf numFmtId="0" fontId="20" fillId="0" borderId="7" applyNumberFormat="0" applyFill="0" applyAlignment="0" applyProtection="0"/>
    <xf numFmtId="0" fontId="21" fillId="7" borderId="8" applyNumberFormat="0" applyAlignment="0" applyProtection="0"/>
    <xf numFmtId="0" fontId="22" fillId="0" borderId="0" applyNumberFormat="0" applyFill="0" applyBorder="0" applyAlignment="0" applyProtection="0"/>
    <xf numFmtId="0" fontId="1" fillId="8" borderId="9" applyNumberFormat="0" applyFont="0" applyAlignment="0" applyProtection="0"/>
    <xf numFmtId="0" fontId="23" fillId="0" borderId="0" applyNumberFormat="0" applyFill="0" applyBorder="0" applyAlignment="0" applyProtection="0"/>
    <xf numFmtId="0" fontId="9" fillId="0" borderId="10" applyNumberFormat="0" applyFill="0" applyAlignment="0" applyProtection="0"/>
    <xf numFmtId="0" fontId="24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64">
    <xf numFmtId="0" fontId="0" fillId="0" borderId="0" xfId="0"/>
    <xf numFmtId="0" fontId="4" fillId="0" borderId="0" xfId="0" applyFont="1" applyFill="1"/>
    <xf numFmtId="0" fontId="5" fillId="0" borderId="0" xfId="0" applyFont="1" applyFill="1"/>
    <xf numFmtId="164" fontId="4" fillId="0" borderId="0" xfId="1" applyFont="1" applyFill="1" applyAlignment="1">
      <alignment horizontal="center" vertical="center"/>
    </xf>
    <xf numFmtId="0" fontId="6" fillId="0" borderId="2" xfId="2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 wrapText="1"/>
    </xf>
    <xf numFmtId="164" fontId="4" fillId="0" borderId="2" xfId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164" fontId="7" fillId="0" borderId="2" xfId="1" applyFont="1" applyFill="1" applyBorder="1" applyAlignment="1" applyProtection="1">
      <alignment horizontal="center" vertical="center"/>
    </xf>
    <xf numFmtId="164" fontId="8" fillId="0" borderId="2" xfId="1" applyFont="1" applyFill="1" applyBorder="1" applyAlignment="1">
      <alignment horizontal="center" vertical="center" wrapText="1"/>
    </xf>
    <xf numFmtId="164" fontId="4" fillId="0" borderId="0" xfId="1" applyFont="1" applyFill="1" applyAlignment="1">
      <alignment vertical="center"/>
    </xf>
    <xf numFmtId="164" fontId="5" fillId="0" borderId="2" xfId="1" applyFont="1" applyFill="1" applyBorder="1" applyAlignment="1">
      <alignment horizontal="left" vertical="center" wrapText="1"/>
    </xf>
    <xf numFmtId="0" fontId="10" fillId="0" borderId="2" xfId="2" applyFont="1" applyFill="1" applyBorder="1" applyAlignment="1">
      <alignment horizontal="left" vertical="center"/>
    </xf>
    <xf numFmtId="164" fontId="6" fillId="0" borderId="2" xfId="1" applyFont="1" applyFill="1" applyBorder="1" applyAlignment="1">
      <alignment horizontal="center" vertical="center" wrapText="1"/>
    </xf>
    <xf numFmtId="164" fontId="10" fillId="0" borderId="2" xfId="1" applyFont="1" applyFill="1" applyBorder="1" applyAlignment="1">
      <alignment horizontal="center" vertical="center" wrapText="1"/>
    </xf>
    <xf numFmtId="164" fontId="8" fillId="0" borderId="2" xfId="1" applyFont="1" applyFill="1" applyBorder="1" applyAlignment="1">
      <alignment horizontal="center" wrapText="1"/>
    </xf>
    <xf numFmtId="164" fontId="4" fillId="0" borderId="2" xfId="1" applyFont="1" applyFill="1" applyBorder="1" applyAlignment="1">
      <alignment horizontal="center" wrapText="1"/>
    </xf>
    <xf numFmtId="164" fontId="4" fillId="0" borderId="0" xfId="1" applyFont="1" applyFill="1" applyAlignment="1">
      <alignment horizontal="center" vertical="center" wrapText="1"/>
    </xf>
    <xf numFmtId="0" fontId="0" fillId="0" borderId="2" xfId="0" applyFill="1" applyBorder="1"/>
    <xf numFmtId="0" fontId="0" fillId="0" borderId="2" xfId="0" applyFill="1" applyBorder="1" applyAlignment="1">
      <alignment horizontal="center"/>
    </xf>
    <xf numFmtId="0" fontId="0" fillId="0" borderId="2" xfId="0" applyFill="1" applyBorder="1" applyAlignment="1">
      <alignment horizontal="center" wrapText="1"/>
    </xf>
    <xf numFmtId="4" fontId="0" fillId="0" borderId="2" xfId="0" applyNumberFormat="1" applyFill="1" applyBorder="1"/>
    <xf numFmtId="4" fontId="6" fillId="0" borderId="2" xfId="1" applyNumberFormat="1" applyFont="1" applyFill="1" applyBorder="1" applyAlignment="1">
      <alignment horizontal="right" vertical="center" wrapText="1"/>
    </xf>
    <xf numFmtId="4" fontId="10" fillId="0" borderId="2" xfId="1" applyNumberFormat="1" applyFont="1" applyFill="1" applyBorder="1" applyAlignment="1">
      <alignment horizontal="right" vertical="center" wrapText="1"/>
    </xf>
    <xf numFmtId="4" fontId="5" fillId="0" borderId="2" xfId="1" applyNumberFormat="1" applyFont="1" applyFill="1" applyBorder="1" applyAlignment="1">
      <alignment horizontal="right" vertical="center"/>
    </xf>
    <xf numFmtId="4" fontId="0" fillId="0" borderId="2" xfId="0" applyNumberFormat="1" applyFill="1" applyBorder="1" applyAlignment="1">
      <alignment horizontal="right"/>
    </xf>
    <xf numFmtId="4" fontId="8" fillId="0" borderId="2" xfId="1" applyNumberFormat="1" applyFont="1" applyFill="1" applyBorder="1" applyAlignment="1">
      <alignment horizontal="right" vertical="center"/>
    </xf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/>
    <xf numFmtId="0" fontId="9" fillId="33" borderId="2" xfId="0" applyFont="1" applyFill="1" applyBorder="1" applyAlignment="1">
      <alignment horizontal="center"/>
    </xf>
    <xf numFmtId="4" fontId="9" fillId="33" borderId="2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9" fillId="33" borderId="2" xfId="0" applyFont="1" applyFill="1" applyBorder="1" applyAlignment="1">
      <alignment horizontal="center" vertical="center" wrapText="1"/>
    </xf>
    <xf numFmtId="0" fontId="0" fillId="33" borderId="2" xfId="0" applyFill="1" applyBorder="1"/>
    <xf numFmtId="0" fontId="0" fillId="33" borderId="2" xfId="0" applyFill="1" applyBorder="1" applyAlignment="1">
      <alignment horizontal="center"/>
    </xf>
    <xf numFmtId="4" fontId="0" fillId="33" borderId="2" xfId="0" applyNumberFormat="1" applyFill="1" applyBorder="1"/>
    <xf numFmtId="0" fontId="9" fillId="33" borderId="2" xfId="0" applyFont="1" applyFill="1" applyBorder="1"/>
    <xf numFmtId="0" fontId="0" fillId="0" borderId="0" xfId="0"/>
    <xf numFmtId="164" fontId="4" fillId="0" borderId="2" xfId="1" applyFont="1" applyFill="1" applyBorder="1" applyAlignment="1">
      <alignment horizontal="center" vertical="center"/>
    </xf>
    <xf numFmtId="0" fontId="26" fillId="0" borderId="11" xfId="0" applyNumberFormat="1" applyFont="1" applyFill="1" applyBorder="1" applyAlignment="1" applyProtection="1">
      <alignment horizontal="center" vertical="top" wrapText="1"/>
    </xf>
    <xf numFmtId="0" fontId="26" fillId="0" borderId="11" xfId="0" applyNumberFormat="1" applyFont="1" applyFill="1" applyBorder="1" applyAlignment="1" applyProtection="1">
      <alignment horizontal="left" vertical="top" wrapText="1"/>
    </xf>
    <xf numFmtId="0" fontId="26" fillId="0" borderId="11" xfId="0" applyNumberFormat="1" applyFont="1" applyFill="1" applyBorder="1" applyAlignment="1" applyProtection="1">
      <alignment horizontal="left" vertical="center" wrapText="1"/>
    </xf>
    <xf numFmtId="0" fontId="26" fillId="0" borderId="12" xfId="0" applyNumberFormat="1" applyFont="1" applyFill="1" applyBorder="1" applyAlignment="1" applyProtection="1">
      <alignment horizontal="left" vertical="center" wrapText="1"/>
    </xf>
    <xf numFmtId="4" fontId="26" fillId="0" borderId="11" xfId="0" applyNumberFormat="1" applyFont="1" applyFill="1" applyBorder="1" applyAlignment="1" applyProtection="1">
      <alignment horizontal="center" vertical="top" wrapText="1"/>
    </xf>
    <xf numFmtId="2" fontId="26" fillId="0" borderId="11" xfId="0" applyNumberFormat="1" applyFont="1" applyFill="1" applyBorder="1" applyAlignment="1" applyProtection="1">
      <alignment horizontal="center" vertical="top" wrapText="1"/>
    </xf>
    <xf numFmtId="0" fontId="26" fillId="0" borderId="11" xfId="0" applyNumberFormat="1" applyFont="1" applyFill="1" applyBorder="1" applyAlignment="1" applyProtection="1">
      <alignment horizontal="center" vertical="center" wrapText="1"/>
    </xf>
    <xf numFmtId="4" fontId="26" fillId="0" borderId="11" xfId="0" applyNumberFormat="1" applyFont="1" applyFill="1" applyBorder="1" applyAlignment="1" applyProtection="1">
      <alignment horizontal="center" vertical="center" wrapText="1"/>
    </xf>
    <xf numFmtId="2" fontId="26" fillId="0" borderId="11" xfId="0" applyNumberFormat="1" applyFont="1" applyFill="1" applyBorder="1" applyAlignment="1" applyProtection="1">
      <alignment horizontal="center" vertical="center" wrapText="1"/>
    </xf>
    <xf numFmtId="164" fontId="5" fillId="0" borderId="2" xfId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164" fontId="4" fillId="0" borderId="2" xfId="1" applyFont="1" applyFill="1" applyBorder="1" applyAlignment="1">
      <alignment horizontal="center" vertical="center"/>
    </xf>
    <xf numFmtId="0" fontId="6" fillId="0" borderId="2" xfId="2" applyFont="1" applyFill="1" applyBorder="1" applyAlignment="1">
      <alignment horizontal="center" vertical="center"/>
    </xf>
    <xf numFmtId="0" fontId="26" fillId="0" borderId="12" xfId="0" applyNumberFormat="1" applyFont="1" applyFill="1" applyBorder="1" applyAlignment="1" applyProtection="1">
      <alignment horizontal="center" vertical="top" wrapText="1"/>
    </xf>
    <xf numFmtId="0" fontId="26" fillId="0" borderId="13" xfId="0" applyNumberFormat="1" applyFont="1" applyFill="1" applyBorder="1" applyAlignment="1" applyProtection="1">
      <alignment horizontal="center" vertical="top" wrapText="1"/>
    </xf>
    <xf numFmtId="0" fontId="26" fillId="0" borderId="12" xfId="0" applyNumberFormat="1" applyFont="1" applyFill="1" applyBorder="1" applyAlignment="1" applyProtection="1">
      <alignment horizontal="center" vertical="center" wrapText="1"/>
    </xf>
    <xf numFmtId="0" fontId="26" fillId="0" borderId="14" xfId="0" applyNumberFormat="1" applyFont="1" applyFill="1" applyBorder="1" applyAlignment="1" applyProtection="1">
      <alignment horizontal="center" vertical="center" wrapText="1"/>
    </xf>
    <xf numFmtId="0" fontId="26" fillId="0" borderId="13" xfId="0" applyNumberFormat="1" applyFont="1" applyFill="1" applyBorder="1" applyAlignment="1" applyProtection="1">
      <alignment horizontal="center" vertical="center" wrapText="1"/>
    </xf>
    <xf numFmtId="0" fontId="25" fillId="0" borderId="0" xfId="0" applyNumberFormat="1" applyFont="1" applyFill="1" applyBorder="1" applyAlignment="1" applyProtection="1">
      <alignment horizontal="center" vertical="top" wrapText="1"/>
    </xf>
    <xf numFmtId="0" fontId="26" fillId="0" borderId="14" xfId="0" applyNumberFormat="1" applyFont="1" applyFill="1" applyBorder="1" applyAlignment="1" applyProtection="1">
      <alignment horizontal="left" vertical="center" wrapText="1"/>
    </xf>
    <xf numFmtId="0" fontId="26" fillId="0" borderId="13" xfId="0" applyNumberFormat="1" applyFont="1" applyFill="1" applyBorder="1" applyAlignment="1" applyProtection="1">
      <alignment horizontal="left" vertical="center" wrapText="1"/>
    </xf>
  </cellXfs>
  <cellStyles count="43">
    <cellStyle name="20% - Акцент1" xfId="20" builtinId="30" customBuiltin="1"/>
    <cellStyle name="20% - Акцент2" xfId="24" builtinId="34" customBuiltin="1"/>
    <cellStyle name="20% - Акцент3" xfId="28" builtinId="38" customBuiltin="1"/>
    <cellStyle name="20% - Акцент4" xfId="32" builtinId="42" customBuiltin="1"/>
    <cellStyle name="20% - Акцент5" xfId="36" builtinId="46" customBuiltin="1"/>
    <cellStyle name="20% - Акцент6" xfId="40" builtinId="50" customBuiltin="1"/>
    <cellStyle name="40% - Акцент1" xfId="21" builtinId="31" customBuiltin="1"/>
    <cellStyle name="40% - Акцент2" xfId="25" builtinId="35" customBuiltin="1"/>
    <cellStyle name="40% - Акцент3" xfId="29" builtinId="39" customBuiltin="1"/>
    <cellStyle name="40% - Акцент4" xfId="33" builtinId="43" customBuiltin="1"/>
    <cellStyle name="40% - Акцент5" xfId="37" builtinId="47" customBuiltin="1"/>
    <cellStyle name="40% - Акцент6" xfId="41" builtinId="51" customBuiltin="1"/>
    <cellStyle name="60% - Акцент1" xfId="22" builtinId="32" customBuiltin="1"/>
    <cellStyle name="60% - Акцент2" xfId="26" builtinId="36" customBuiltin="1"/>
    <cellStyle name="60% - Акцент3" xfId="30" builtinId="40" customBuiltin="1"/>
    <cellStyle name="60% - Акцент4" xfId="34" builtinId="44" customBuiltin="1"/>
    <cellStyle name="60% - Акцент5" xfId="38" builtinId="48" customBuiltin="1"/>
    <cellStyle name="60% - Акцент6" xfId="42" builtinId="52" customBuiltin="1"/>
    <cellStyle name="Акцент1" xfId="19" builtinId="29" customBuiltin="1"/>
    <cellStyle name="Акцент2" xfId="23" builtinId="33" customBuiltin="1"/>
    <cellStyle name="Акцент3" xfId="27" builtinId="37" customBuiltin="1"/>
    <cellStyle name="Акцент4" xfId="31" builtinId="41" customBuiltin="1"/>
    <cellStyle name="Акцент5" xfId="35" builtinId="45" customBuiltin="1"/>
    <cellStyle name="Акцент6" xfId="39" builtinId="49" customBuiltin="1"/>
    <cellStyle name="Ввод " xfId="11" builtinId="20" customBuiltin="1"/>
    <cellStyle name="Вывод" xfId="2" builtinId="21" customBuiltin="1"/>
    <cellStyle name="Вычисление" xfId="12" builtinId="22" customBuiltin="1"/>
    <cellStyle name="Заголовок 1" xfId="4" builtinId="16" customBuiltin="1"/>
    <cellStyle name="Заголовок 2" xfId="5" builtinId="17" customBuiltin="1"/>
    <cellStyle name="Заголовок 3" xfId="6" builtinId="18" customBuiltin="1"/>
    <cellStyle name="Заголовок 4" xfId="7" builtinId="19" customBuiltin="1"/>
    <cellStyle name="Итог" xfId="18" builtinId="25" customBuiltin="1"/>
    <cellStyle name="Контрольная ячейка" xfId="14" builtinId="23" customBuiltin="1"/>
    <cellStyle name="Название" xfId="3" builtinId="15" customBuiltin="1"/>
    <cellStyle name="Нейтральный" xfId="10" builtinId="28" customBuiltin="1"/>
    <cellStyle name="Обычный" xfId="0" builtinId="0"/>
    <cellStyle name="Плохой" xfId="9" builtinId="27" customBuiltin="1"/>
    <cellStyle name="Пояснение" xfId="17" builtinId="53" customBuiltin="1"/>
    <cellStyle name="Примечание" xfId="16" builtinId="10" customBuiltin="1"/>
    <cellStyle name="Связанная ячейка" xfId="13" builtinId="24" customBuiltin="1"/>
    <cellStyle name="Текст предупреждения" xfId="15" builtinId="11" customBuiltin="1"/>
    <cellStyle name="Финансовый" xfId="1" builtinId="3"/>
    <cellStyle name="Хороший" xfId="8" builtinId="26" customBuiltin="1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6;&#1072;&#1073;&#1086;&#1090;&#1099;%202020%20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боты 2020 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76"/>
  <sheetViews>
    <sheetView tabSelected="1" workbookViewId="0">
      <pane ySplit="3" topLeftCell="A4" activePane="bottomLeft" state="frozen"/>
      <selection pane="bottomLeft" activeCell="A12" sqref="A12:D12"/>
    </sheetView>
  </sheetViews>
  <sheetFormatPr defaultRowHeight="15" x14ac:dyDescent="0.25"/>
  <cols>
    <col min="1" max="1" width="73.140625" style="9" customWidth="1"/>
    <col min="2" max="2" width="20.140625" style="12" customWidth="1"/>
    <col min="3" max="3" width="12.140625" style="3" customWidth="1"/>
    <col min="4" max="4" width="19" style="19" customWidth="1"/>
    <col min="5" max="5" width="0" style="1" hidden="1" customWidth="1"/>
    <col min="6" max="7" width="9.140625" style="1"/>
    <col min="8" max="8" width="10" style="1" bestFit="1" customWidth="1"/>
    <col min="9" max="16384" width="9.140625" style="1"/>
  </cols>
  <sheetData>
    <row r="1" spans="1:4" ht="48.75" customHeight="1" x14ac:dyDescent="0.25">
      <c r="A1" s="52" t="s">
        <v>0</v>
      </c>
      <c r="B1" s="52"/>
      <c r="C1" s="52"/>
      <c r="D1" s="52"/>
    </row>
    <row r="2" spans="1:4" x14ac:dyDescent="0.25">
      <c r="A2" s="5" t="s">
        <v>33</v>
      </c>
      <c r="B2" s="54" t="s">
        <v>122</v>
      </c>
      <c r="C2" s="54"/>
      <c r="D2" s="54"/>
    </row>
    <row r="3" spans="1:4" ht="65.25" customHeight="1" x14ac:dyDescent="0.25">
      <c r="A3" s="4" t="s">
        <v>1</v>
      </c>
      <c r="B3" s="15" t="s">
        <v>32</v>
      </c>
      <c r="C3" s="10" t="s">
        <v>2</v>
      </c>
      <c r="D3" s="15" t="s">
        <v>3</v>
      </c>
    </row>
    <row r="4" spans="1:4" x14ac:dyDescent="0.25">
      <c r="A4" s="55" t="s">
        <v>35</v>
      </c>
      <c r="B4" s="55"/>
      <c r="C4" s="55"/>
      <c r="D4" s="55"/>
    </row>
    <row r="5" spans="1:4" x14ac:dyDescent="0.25">
      <c r="A5" s="4" t="s">
        <v>123</v>
      </c>
      <c r="B5" s="24">
        <v>1089390.33</v>
      </c>
      <c r="C5" s="51" t="s">
        <v>121</v>
      </c>
      <c r="D5" s="15"/>
    </row>
    <row r="6" spans="1:4" x14ac:dyDescent="0.25">
      <c r="A6" s="4" t="s">
        <v>124</v>
      </c>
      <c r="B6" s="24">
        <v>1056097.6100000001</v>
      </c>
      <c r="C6" s="51" t="s">
        <v>121</v>
      </c>
      <c r="D6" s="15"/>
    </row>
    <row r="7" spans="1:4" x14ac:dyDescent="0.25">
      <c r="A7" s="4" t="s">
        <v>125</v>
      </c>
      <c r="B7" s="24">
        <f>B6-B5</f>
        <v>-33292.719999999972</v>
      </c>
      <c r="C7" s="51" t="s">
        <v>121</v>
      </c>
      <c r="D7" s="15"/>
    </row>
    <row r="8" spans="1:4" x14ac:dyDescent="0.25">
      <c r="A8" s="4" t="s">
        <v>4</v>
      </c>
      <c r="B8" s="24">
        <f>B9+B10</f>
        <v>54261.85</v>
      </c>
      <c r="C8" s="51" t="s">
        <v>121</v>
      </c>
      <c r="D8" s="15"/>
    </row>
    <row r="9" spans="1:4" x14ac:dyDescent="0.25">
      <c r="A9" s="14" t="s">
        <v>5</v>
      </c>
      <c r="B9" s="25">
        <f>528.64*12</f>
        <v>6343.68</v>
      </c>
      <c r="C9" s="41" t="s">
        <v>121</v>
      </c>
      <c r="D9" s="16"/>
    </row>
    <row r="10" spans="1:4" x14ac:dyDescent="0.25">
      <c r="A10" s="14" t="s">
        <v>34</v>
      </c>
      <c r="B10" s="25">
        <v>47918.17</v>
      </c>
      <c r="C10" s="51" t="s">
        <v>121</v>
      </c>
      <c r="D10" s="16"/>
    </row>
    <row r="11" spans="1:4" x14ac:dyDescent="0.25">
      <c r="A11" s="5" t="s">
        <v>126</v>
      </c>
      <c r="B11" s="26">
        <f>B5+B10</f>
        <v>1137308.5</v>
      </c>
      <c r="C11" s="51" t="s">
        <v>121</v>
      </c>
      <c r="D11" s="7"/>
    </row>
    <row r="12" spans="1:4" x14ac:dyDescent="0.25">
      <c r="A12" s="53" t="s">
        <v>6</v>
      </c>
      <c r="B12" s="53"/>
      <c r="C12" s="53"/>
      <c r="D12" s="53"/>
    </row>
    <row r="13" spans="1:4" x14ac:dyDescent="0.25">
      <c r="A13" s="6" t="s">
        <v>13</v>
      </c>
      <c r="B13" s="26">
        <f>B14+B15</f>
        <v>170463.47</v>
      </c>
      <c r="C13" s="51" t="s">
        <v>121</v>
      </c>
      <c r="D13" s="7"/>
    </row>
    <row r="14" spans="1:4" s="34" customFormat="1" x14ac:dyDescent="0.25">
      <c r="A14" s="20" t="s">
        <v>127</v>
      </c>
      <c r="B14" s="27">
        <v>83131.34</v>
      </c>
      <c r="C14" s="21" t="s">
        <v>7</v>
      </c>
      <c r="D14" s="22">
        <v>22109.4</v>
      </c>
    </row>
    <row r="15" spans="1:4" s="34" customFormat="1" x14ac:dyDescent="0.25">
      <c r="A15" s="20" t="s">
        <v>128</v>
      </c>
      <c r="B15" s="27">
        <v>87332.13</v>
      </c>
      <c r="C15" s="21" t="s">
        <v>7</v>
      </c>
      <c r="D15" s="22">
        <v>22109.4</v>
      </c>
    </row>
    <row r="16" spans="1:4" ht="28.5" x14ac:dyDescent="0.25">
      <c r="A16" s="6" t="s">
        <v>14</v>
      </c>
      <c r="B16" s="26">
        <f>B18+B17</f>
        <v>70284.179999999993</v>
      </c>
      <c r="C16" s="51" t="s">
        <v>121</v>
      </c>
      <c r="D16" s="7"/>
    </row>
    <row r="17" spans="1:4" s="34" customFormat="1" x14ac:dyDescent="0.25">
      <c r="A17" s="20" t="s">
        <v>129</v>
      </c>
      <c r="B17" s="27">
        <v>33591.54</v>
      </c>
      <c r="C17" s="21" t="s">
        <v>7</v>
      </c>
      <c r="D17" s="22">
        <v>21126.76</v>
      </c>
    </row>
    <row r="18" spans="1:4" s="34" customFormat="1" x14ac:dyDescent="0.25">
      <c r="A18" s="20" t="s">
        <v>130</v>
      </c>
      <c r="B18" s="27">
        <v>36692.639999999999</v>
      </c>
      <c r="C18" s="21" t="s">
        <v>7</v>
      </c>
      <c r="D18" s="22">
        <v>22104</v>
      </c>
    </row>
    <row r="19" spans="1:4" x14ac:dyDescent="0.25">
      <c r="A19" s="6" t="s">
        <v>15</v>
      </c>
      <c r="B19" s="26">
        <f>B20+B21</f>
        <v>91902.950000000012</v>
      </c>
      <c r="C19" s="51" t="s">
        <v>121</v>
      </c>
      <c r="D19" s="7"/>
    </row>
    <row r="20" spans="1:4" s="34" customFormat="1" x14ac:dyDescent="0.25">
      <c r="A20" s="20" t="s">
        <v>131</v>
      </c>
      <c r="B20" s="27">
        <v>46507.66</v>
      </c>
      <c r="C20" s="21" t="s">
        <v>16</v>
      </c>
      <c r="D20" s="22">
        <v>878</v>
      </c>
    </row>
    <row r="21" spans="1:4" s="34" customFormat="1" x14ac:dyDescent="0.25">
      <c r="A21" s="20" t="s">
        <v>132</v>
      </c>
      <c r="B21" s="27">
        <v>45395.29</v>
      </c>
      <c r="C21" s="21" t="s">
        <v>16</v>
      </c>
      <c r="D21" s="22">
        <v>857</v>
      </c>
    </row>
    <row r="22" spans="1:4" ht="28.5" x14ac:dyDescent="0.25">
      <c r="A22" s="6" t="s">
        <v>17</v>
      </c>
      <c r="B22" s="26">
        <f>SUM(B23:B28)</f>
        <v>24541.439999999999</v>
      </c>
      <c r="C22" s="51" t="s">
        <v>121</v>
      </c>
      <c r="D22" s="7"/>
    </row>
    <row r="23" spans="1:4" s="34" customFormat="1" x14ac:dyDescent="0.25">
      <c r="A23" s="20" t="s">
        <v>133</v>
      </c>
      <c r="B23" s="27">
        <v>1989.85</v>
      </c>
      <c r="C23" s="21" t="s">
        <v>7</v>
      </c>
      <c r="D23" s="22">
        <v>22109.4</v>
      </c>
    </row>
    <row r="24" spans="1:4" s="34" customFormat="1" x14ac:dyDescent="0.25">
      <c r="A24" s="20" t="s">
        <v>134</v>
      </c>
      <c r="B24" s="27">
        <v>1989.85</v>
      </c>
      <c r="C24" s="21" t="s">
        <v>7</v>
      </c>
      <c r="D24" s="22">
        <v>22109.4</v>
      </c>
    </row>
    <row r="25" spans="1:4" s="34" customFormat="1" x14ac:dyDescent="0.25">
      <c r="A25" s="20" t="s">
        <v>135</v>
      </c>
      <c r="B25" s="27">
        <v>1768.75</v>
      </c>
      <c r="C25" s="21" t="s">
        <v>7</v>
      </c>
      <c r="D25" s="22">
        <v>22109.4</v>
      </c>
    </row>
    <row r="26" spans="1:4" s="34" customFormat="1" x14ac:dyDescent="0.25">
      <c r="A26" s="20" t="s">
        <v>136</v>
      </c>
      <c r="B26" s="27">
        <v>1989.85</v>
      </c>
      <c r="C26" s="21" t="s">
        <v>7</v>
      </c>
      <c r="D26" s="22">
        <v>22109.4</v>
      </c>
    </row>
    <row r="27" spans="1:4" s="34" customFormat="1" x14ac:dyDescent="0.25">
      <c r="A27" s="20" t="s">
        <v>137</v>
      </c>
      <c r="B27" s="27">
        <v>8401.57</v>
      </c>
      <c r="C27" s="21" t="s">
        <v>7</v>
      </c>
      <c r="D27" s="22">
        <v>22109.4</v>
      </c>
    </row>
    <row r="28" spans="1:4" s="34" customFormat="1" x14ac:dyDescent="0.25">
      <c r="A28" s="20" t="s">
        <v>138</v>
      </c>
      <c r="B28" s="27">
        <v>8401.57</v>
      </c>
      <c r="C28" s="21" t="s">
        <v>7</v>
      </c>
      <c r="D28" s="22">
        <v>22109.4</v>
      </c>
    </row>
    <row r="29" spans="1:4" ht="42.75" x14ac:dyDescent="0.25">
      <c r="A29" s="6" t="s">
        <v>18</v>
      </c>
      <c r="B29" s="26">
        <f>SUM(B30:B40)</f>
        <v>453115.89</v>
      </c>
      <c r="C29" s="51" t="s">
        <v>121</v>
      </c>
      <c r="D29" s="17"/>
    </row>
    <row r="30" spans="1:4" s="34" customFormat="1" x14ac:dyDescent="0.25">
      <c r="A30" s="20" t="s">
        <v>56</v>
      </c>
      <c r="B30" s="27">
        <v>158.80000000000001</v>
      </c>
      <c r="C30" s="21" t="s">
        <v>55</v>
      </c>
      <c r="D30" s="22">
        <v>2</v>
      </c>
    </row>
    <row r="31" spans="1:4" s="34" customFormat="1" x14ac:dyDescent="0.25">
      <c r="A31" s="20" t="s">
        <v>57</v>
      </c>
      <c r="B31" s="27">
        <v>4687</v>
      </c>
      <c r="C31" s="21" t="s">
        <v>8</v>
      </c>
      <c r="D31" s="22">
        <v>100</v>
      </c>
    </row>
    <row r="32" spans="1:4" s="34" customFormat="1" x14ac:dyDescent="0.25">
      <c r="A32" s="20" t="s">
        <v>58</v>
      </c>
      <c r="B32" s="27">
        <v>1901.02</v>
      </c>
      <c r="C32" s="21" t="s">
        <v>59</v>
      </c>
      <c r="D32" s="22">
        <v>1</v>
      </c>
    </row>
    <row r="33" spans="1:5" s="34" customFormat="1" x14ac:dyDescent="0.25">
      <c r="A33" s="20" t="s">
        <v>63</v>
      </c>
      <c r="B33" s="27">
        <v>421916.4</v>
      </c>
      <c r="C33" s="21" t="s">
        <v>64</v>
      </c>
      <c r="D33" s="22">
        <v>1</v>
      </c>
    </row>
    <row r="34" spans="1:5" s="34" customFormat="1" x14ac:dyDescent="0.25">
      <c r="A34" s="20" t="s">
        <v>66</v>
      </c>
      <c r="B34" s="27">
        <v>4859.41</v>
      </c>
      <c r="C34" s="21" t="s">
        <v>7</v>
      </c>
      <c r="D34" s="22">
        <v>6.5277000000000003</v>
      </c>
    </row>
    <row r="35" spans="1:5" s="34" customFormat="1" x14ac:dyDescent="0.25">
      <c r="A35" s="20" t="s">
        <v>78</v>
      </c>
      <c r="B35" s="27">
        <v>240.9</v>
      </c>
      <c r="C35" s="21" t="s">
        <v>55</v>
      </c>
      <c r="D35" s="22">
        <v>1</v>
      </c>
    </row>
    <row r="36" spans="1:5" s="34" customFormat="1" x14ac:dyDescent="0.25">
      <c r="A36" s="20" t="s">
        <v>79</v>
      </c>
      <c r="B36" s="27">
        <v>1032.8499999999999</v>
      </c>
      <c r="C36" s="21" t="s">
        <v>55</v>
      </c>
      <c r="D36" s="22">
        <v>1</v>
      </c>
    </row>
    <row r="37" spans="1:5" s="34" customFormat="1" x14ac:dyDescent="0.25">
      <c r="A37" s="20" t="s">
        <v>41</v>
      </c>
      <c r="B37" s="27">
        <v>86.93</v>
      </c>
      <c r="C37" s="21" t="s">
        <v>9</v>
      </c>
      <c r="D37" s="22">
        <v>1</v>
      </c>
    </row>
    <row r="38" spans="1:5" s="34" customFormat="1" x14ac:dyDescent="0.25">
      <c r="A38" s="20" t="s">
        <v>83</v>
      </c>
      <c r="B38" s="27">
        <v>1134.3800000000001</v>
      </c>
      <c r="C38" s="21" t="s">
        <v>55</v>
      </c>
      <c r="D38" s="22">
        <v>2</v>
      </c>
    </row>
    <row r="39" spans="1:5" s="34" customFormat="1" x14ac:dyDescent="0.25">
      <c r="A39" s="20" t="s">
        <v>45</v>
      </c>
      <c r="B39" s="27">
        <v>8756.5499999999993</v>
      </c>
      <c r="C39" s="21" t="s">
        <v>42</v>
      </c>
      <c r="D39" s="22">
        <v>61</v>
      </c>
    </row>
    <row r="40" spans="1:5" s="34" customFormat="1" x14ac:dyDescent="0.25">
      <c r="A40" s="20" t="s">
        <v>84</v>
      </c>
      <c r="B40" s="27">
        <v>8341.65</v>
      </c>
      <c r="C40" s="21" t="s">
        <v>42</v>
      </c>
      <c r="D40" s="22">
        <v>7.5</v>
      </c>
    </row>
    <row r="41" spans="1:5" ht="42.75" x14ac:dyDescent="0.25">
      <c r="A41" s="6" t="s">
        <v>19</v>
      </c>
      <c r="B41" s="26">
        <f>SUM(B42:B53)</f>
        <v>30960.6</v>
      </c>
      <c r="C41" s="51" t="s">
        <v>121</v>
      </c>
      <c r="D41" s="18"/>
      <c r="E41" s="2" t="s">
        <v>10</v>
      </c>
    </row>
    <row r="42" spans="1:5" s="34" customFormat="1" x14ac:dyDescent="0.25">
      <c r="A42" s="20" t="s">
        <v>50</v>
      </c>
      <c r="B42" s="27">
        <v>3876.24</v>
      </c>
      <c r="C42" s="21" t="s">
        <v>51</v>
      </c>
      <c r="D42" s="22">
        <v>8</v>
      </c>
    </row>
    <row r="43" spans="1:5" s="34" customFormat="1" x14ac:dyDescent="0.25">
      <c r="A43" s="20" t="s">
        <v>20</v>
      </c>
      <c r="B43" s="27">
        <v>3237.44</v>
      </c>
      <c r="C43" s="21" t="s">
        <v>21</v>
      </c>
      <c r="D43" s="22">
        <v>4</v>
      </c>
    </row>
    <row r="44" spans="1:5" s="34" customFormat="1" x14ac:dyDescent="0.25">
      <c r="A44" s="20" t="s">
        <v>54</v>
      </c>
      <c r="B44" s="27">
        <v>1526.3</v>
      </c>
      <c r="C44" s="21" t="s">
        <v>55</v>
      </c>
      <c r="D44" s="22">
        <v>1</v>
      </c>
    </row>
    <row r="45" spans="1:5" s="34" customFormat="1" x14ac:dyDescent="0.25">
      <c r="A45" s="20" t="s">
        <v>60</v>
      </c>
      <c r="B45" s="27">
        <v>381.43</v>
      </c>
      <c r="C45" s="21" t="s">
        <v>61</v>
      </c>
      <c r="D45" s="22">
        <v>1</v>
      </c>
    </row>
    <row r="46" spans="1:5" s="34" customFormat="1" x14ac:dyDescent="0.25">
      <c r="A46" s="20" t="s">
        <v>40</v>
      </c>
      <c r="B46" s="27">
        <v>2807</v>
      </c>
      <c r="C46" s="21" t="s">
        <v>8</v>
      </c>
      <c r="D46" s="22">
        <v>10</v>
      </c>
    </row>
    <row r="47" spans="1:5" s="34" customFormat="1" x14ac:dyDescent="0.25">
      <c r="A47" s="20" t="s">
        <v>62</v>
      </c>
      <c r="B47" s="27">
        <v>981</v>
      </c>
      <c r="C47" s="21" t="s">
        <v>42</v>
      </c>
      <c r="D47" s="22">
        <v>6</v>
      </c>
    </row>
    <row r="48" spans="1:5" s="34" customFormat="1" x14ac:dyDescent="0.25">
      <c r="A48" s="20" t="s">
        <v>65</v>
      </c>
      <c r="B48" s="27">
        <v>1219.98</v>
      </c>
      <c r="C48" s="21" t="s">
        <v>55</v>
      </c>
      <c r="D48" s="22">
        <v>2</v>
      </c>
    </row>
    <row r="49" spans="1:4" s="34" customFormat="1" x14ac:dyDescent="0.25">
      <c r="A49" s="20" t="s">
        <v>67</v>
      </c>
      <c r="B49" s="27">
        <v>4384</v>
      </c>
      <c r="C49" s="21" t="s">
        <v>8</v>
      </c>
      <c r="D49" s="22">
        <v>4</v>
      </c>
    </row>
    <row r="50" spans="1:4" s="34" customFormat="1" x14ac:dyDescent="0.25">
      <c r="A50" s="20" t="s">
        <v>43</v>
      </c>
      <c r="B50" s="27">
        <v>270.14</v>
      </c>
      <c r="C50" s="21" t="s">
        <v>44</v>
      </c>
      <c r="D50" s="22">
        <v>1</v>
      </c>
    </row>
    <row r="51" spans="1:4" s="34" customFormat="1" x14ac:dyDescent="0.25">
      <c r="A51" s="20" t="s">
        <v>87</v>
      </c>
      <c r="B51" s="27">
        <v>1892</v>
      </c>
      <c r="C51" s="21" t="s">
        <v>88</v>
      </c>
      <c r="D51" s="22">
        <v>4</v>
      </c>
    </row>
    <row r="52" spans="1:4" s="34" customFormat="1" x14ac:dyDescent="0.25">
      <c r="A52" s="20" t="s">
        <v>89</v>
      </c>
      <c r="B52" s="27">
        <v>7965.07</v>
      </c>
      <c r="C52" s="21" t="s">
        <v>55</v>
      </c>
      <c r="D52" s="22">
        <v>1</v>
      </c>
    </row>
    <row r="53" spans="1:4" s="34" customFormat="1" x14ac:dyDescent="0.25">
      <c r="A53" s="20" t="s">
        <v>90</v>
      </c>
      <c r="B53" s="27">
        <v>2420</v>
      </c>
      <c r="C53" s="21" t="s">
        <v>7</v>
      </c>
      <c r="D53" s="22">
        <v>5</v>
      </c>
    </row>
    <row r="54" spans="1:4" ht="28.5" x14ac:dyDescent="0.25">
      <c r="A54" s="6" t="s">
        <v>22</v>
      </c>
      <c r="B54" s="26">
        <v>0</v>
      </c>
      <c r="C54" s="51" t="s">
        <v>121</v>
      </c>
      <c r="D54" s="17"/>
    </row>
    <row r="55" spans="1:4" ht="28.5" x14ac:dyDescent="0.25">
      <c r="A55" s="6" t="s">
        <v>23</v>
      </c>
      <c r="B55" s="26">
        <v>0</v>
      </c>
      <c r="C55" s="51" t="s">
        <v>121</v>
      </c>
      <c r="D55" s="7"/>
    </row>
    <row r="56" spans="1:4" x14ac:dyDescent="0.25">
      <c r="A56" s="6" t="s">
        <v>24</v>
      </c>
      <c r="B56" s="26">
        <v>0</v>
      </c>
      <c r="C56" s="51" t="s">
        <v>121</v>
      </c>
      <c r="D56" s="7"/>
    </row>
    <row r="57" spans="1:4" ht="28.5" x14ac:dyDescent="0.25">
      <c r="A57" s="6" t="s">
        <v>25</v>
      </c>
      <c r="B57" s="26">
        <v>0</v>
      </c>
      <c r="C57" s="51" t="s">
        <v>121</v>
      </c>
      <c r="D57" s="7"/>
    </row>
    <row r="58" spans="1:4" ht="28.5" x14ac:dyDescent="0.25">
      <c r="A58" s="13" t="s">
        <v>26</v>
      </c>
      <c r="B58" s="26">
        <f>B59+B60</f>
        <v>9728.130000000001</v>
      </c>
      <c r="C58" s="51" t="s">
        <v>121</v>
      </c>
      <c r="D58" s="11"/>
    </row>
    <row r="59" spans="1:4" s="34" customFormat="1" x14ac:dyDescent="0.25">
      <c r="A59" s="20" t="s">
        <v>139</v>
      </c>
      <c r="B59" s="27">
        <v>5085.16</v>
      </c>
      <c r="C59" s="21" t="s">
        <v>7</v>
      </c>
      <c r="D59" s="22">
        <v>22109.4</v>
      </c>
    </row>
    <row r="60" spans="1:4" s="34" customFormat="1" x14ac:dyDescent="0.25">
      <c r="A60" s="20" t="s">
        <v>140</v>
      </c>
      <c r="B60" s="27">
        <v>4642.97</v>
      </c>
      <c r="C60" s="21" t="s">
        <v>7</v>
      </c>
      <c r="D60" s="22">
        <v>22109.4</v>
      </c>
    </row>
    <row r="61" spans="1:4" ht="28.5" x14ac:dyDescent="0.25">
      <c r="A61" s="13" t="s">
        <v>27</v>
      </c>
      <c r="B61" s="26">
        <f>B62+B63</f>
        <v>37585.979999999996</v>
      </c>
      <c r="C61" s="51" t="s">
        <v>121</v>
      </c>
      <c r="D61" s="7"/>
    </row>
    <row r="62" spans="1:4" s="34" customFormat="1" x14ac:dyDescent="0.25">
      <c r="A62" s="20" t="s">
        <v>141</v>
      </c>
      <c r="B62" s="27">
        <v>17687.52</v>
      </c>
      <c r="C62" s="21" t="s">
        <v>7</v>
      </c>
      <c r="D62" s="22">
        <v>22109.4</v>
      </c>
    </row>
    <row r="63" spans="1:4" s="34" customFormat="1" x14ac:dyDescent="0.25">
      <c r="A63" s="20" t="s">
        <v>142</v>
      </c>
      <c r="B63" s="27">
        <v>19898.46</v>
      </c>
      <c r="C63" s="21" t="s">
        <v>7</v>
      </c>
      <c r="D63" s="22">
        <v>22109.4</v>
      </c>
    </row>
    <row r="64" spans="1:4" ht="28.5" x14ac:dyDescent="0.25">
      <c r="A64" s="6" t="s">
        <v>28</v>
      </c>
      <c r="B64" s="26">
        <f>B65</f>
        <v>1062.1600000000001</v>
      </c>
      <c r="C64" s="51" t="s">
        <v>121</v>
      </c>
      <c r="D64" s="17"/>
    </row>
    <row r="65" spans="1:8" s="34" customFormat="1" x14ac:dyDescent="0.25">
      <c r="A65" s="20" t="s">
        <v>31</v>
      </c>
      <c r="B65" s="27">
        <v>1062.1600000000001</v>
      </c>
      <c r="C65" s="21" t="s">
        <v>7</v>
      </c>
      <c r="D65" s="22">
        <v>748</v>
      </c>
    </row>
    <row r="66" spans="1:8" ht="57" x14ac:dyDescent="0.25">
      <c r="A66" s="6" t="s">
        <v>29</v>
      </c>
      <c r="B66" s="26">
        <f>SUM(B67:B70)</f>
        <v>111922.04999999999</v>
      </c>
      <c r="C66" s="51" t="s">
        <v>121</v>
      </c>
      <c r="D66" s="17"/>
    </row>
    <row r="67" spans="1:8" s="34" customFormat="1" x14ac:dyDescent="0.25">
      <c r="A67" s="20" t="s">
        <v>143</v>
      </c>
      <c r="B67" s="27">
        <v>173.63</v>
      </c>
      <c r="C67" s="21" t="s">
        <v>7</v>
      </c>
      <c r="D67" s="22">
        <v>10213.58</v>
      </c>
    </row>
    <row r="68" spans="1:8" s="34" customFormat="1" x14ac:dyDescent="0.25">
      <c r="A68" s="20" t="s">
        <v>144</v>
      </c>
      <c r="B68" s="27">
        <v>51760.59</v>
      </c>
      <c r="C68" s="21" t="s">
        <v>7</v>
      </c>
      <c r="D68" s="22">
        <v>21126.76</v>
      </c>
    </row>
    <row r="69" spans="1:8" s="34" customFormat="1" x14ac:dyDescent="0.25">
      <c r="A69" s="20" t="s">
        <v>145</v>
      </c>
      <c r="B69" s="27">
        <v>54154.83</v>
      </c>
      <c r="C69" s="21" t="s">
        <v>7</v>
      </c>
      <c r="D69" s="22">
        <v>22104</v>
      </c>
    </row>
    <row r="70" spans="1:8" s="34" customFormat="1" x14ac:dyDescent="0.25">
      <c r="A70" s="20" t="s">
        <v>85</v>
      </c>
      <c r="B70" s="27">
        <v>5833</v>
      </c>
      <c r="C70" s="21" t="s">
        <v>55</v>
      </c>
      <c r="D70" s="22">
        <v>4</v>
      </c>
    </row>
    <row r="71" spans="1:8" x14ac:dyDescent="0.25">
      <c r="A71" s="6" t="s">
        <v>30</v>
      </c>
      <c r="B71" s="26">
        <f>B72</f>
        <v>4740</v>
      </c>
      <c r="C71" s="51" t="s">
        <v>121</v>
      </c>
      <c r="D71" s="17"/>
    </row>
    <row r="72" spans="1:8" ht="30" x14ac:dyDescent="0.25">
      <c r="A72" s="8" t="s">
        <v>11</v>
      </c>
      <c r="B72" s="28">
        <f>D72*5*12</f>
        <v>4740</v>
      </c>
      <c r="C72" s="11" t="s">
        <v>12</v>
      </c>
      <c r="D72" s="7">
        <v>79</v>
      </c>
    </row>
    <row r="73" spans="1:8" x14ac:dyDescent="0.25">
      <c r="A73" s="5" t="s">
        <v>146</v>
      </c>
      <c r="B73" s="26">
        <f>B13++B16+B19+B22+B29+B41+B54+B55+B57+B58+B61+B64+B66</f>
        <v>1001566.8499999999</v>
      </c>
      <c r="C73" s="51" t="s">
        <v>121</v>
      </c>
      <c r="D73" s="11"/>
      <c r="H73" s="1" t="e">
        <f>B73='[1]Работы 2020 '!C48</f>
        <v>#REF!</v>
      </c>
    </row>
    <row r="74" spans="1:8" x14ac:dyDescent="0.25">
      <c r="A74" s="5" t="s">
        <v>147</v>
      </c>
      <c r="B74" s="26">
        <f>B73*1.2+B71</f>
        <v>1206620.2199999997</v>
      </c>
      <c r="C74" s="51" t="s">
        <v>121</v>
      </c>
      <c r="D74" s="7"/>
    </row>
    <row r="75" spans="1:8" x14ac:dyDescent="0.25">
      <c r="A75" s="5" t="s">
        <v>148</v>
      </c>
      <c r="B75" s="26">
        <f>B5+B8-B74</f>
        <v>-62968.039999999572</v>
      </c>
      <c r="C75" s="51" t="s">
        <v>121</v>
      </c>
      <c r="D75" s="7"/>
    </row>
    <row r="76" spans="1:8" ht="28.5" x14ac:dyDescent="0.25">
      <c r="A76" s="6" t="s">
        <v>149</v>
      </c>
      <c r="B76" s="26">
        <f>B75+(B7)</f>
        <v>-96260.759999999544</v>
      </c>
      <c r="C76" s="51" t="s">
        <v>121</v>
      </c>
      <c r="D76" s="7"/>
    </row>
  </sheetData>
  <sheetProtection formatCells="0" formatColumns="0" sort="0" autoFilter="0" pivotTables="0"/>
  <mergeCells count="4">
    <mergeCell ref="A1:D1"/>
    <mergeCell ref="A12:D12"/>
    <mergeCell ref="B2:D2"/>
    <mergeCell ref="A4:D4"/>
  </mergeCells>
  <hyperlinks>
    <hyperlink ref="C3" location="Ед.изм.!A1" display="Ед.изм."/>
  </hyperlinks>
  <pageMargins left="0.7" right="0.7" top="0.75" bottom="0.75" header="0.3" footer="0.3"/>
  <pageSetup paperSize="9" scale="75" orientation="portrait" r:id="rId1"/>
  <colBreaks count="1" manualBreakCount="1">
    <brk id="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48"/>
  <sheetViews>
    <sheetView workbookViewId="0">
      <pane ySplit="3" topLeftCell="A25" activePane="bottomLeft" state="frozen"/>
      <selection pane="bottomLeft" activeCell="B54" sqref="B54"/>
    </sheetView>
  </sheetViews>
  <sheetFormatPr defaultRowHeight="15" x14ac:dyDescent="0.25"/>
  <cols>
    <col min="1" max="1" width="10.28515625" style="30" customWidth="1"/>
    <col min="2" max="2" width="65.85546875" customWidth="1"/>
    <col min="3" max="3" width="14.28515625" style="31" customWidth="1"/>
    <col min="4" max="4" width="14.28515625" style="30" customWidth="1"/>
    <col min="5" max="5" width="14.28515625" customWidth="1"/>
  </cols>
  <sheetData>
    <row r="1" spans="1:5" x14ac:dyDescent="0.25">
      <c r="B1" s="40" t="s">
        <v>46</v>
      </c>
      <c r="E1" s="29"/>
    </row>
    <row r="2" spans="1:5" x14ac:dyDescent="0.25">
      <c r="B2" s="40" t="s">
        <v>47</v>
      </c>
      <c r="E2" s="29"/>
    </row>
    <row r="3" spans="1:5" x14ac:dyDescent="0.25">
      <c r="A3" s="35" t="s">
        <v>119</v>
      </c>
      <c r="B3" s="35" t="s">
        <v>36</v>
      </c>
      <c r="C3" s="33" t="s">
        <v>37</v>
      </c>
      <c r="D3" s="35" t="s">
        <v>38</v>
      </c>
      <c r="E3" s="35" t="s">
        <v>39</v>
      </c>
    </row>
    <row r="4" spans="1:5" x14ac:dyDescent="0.25">
      <c r="A4" s="21">
        <v>3</v>
      </c>
      <c r="B4" s="20" t="s">
        <v>48</v>
      </c>
      <c r="C4" s="23">
        <v>46507.66</v>
      </c>
      <c r="D4" s="21" t="s">
        <v>16</v>
      </c>
      <c r="E4" s="20">
        <v>878</v>
      </c>
    </row>
    <row r="5" spans="1:5" x14ac:dyDescent="0.25">
      <c r="A5" s="21">
        <v>3</v>
      </c>
      <c r="B5" s="20" t="s">
        <v>49</v>
      </c>
      <c r="C5" s="23">
        <v>45395.29</v>
      </c>
      <c r="D5" s="21" t="s">
        <v>16</v>
      </c>
      <c r="E5" s="20">
        <v>857</v>
      </c>
    </row>
    <row r="6" spans="1:5" x14ac:dyDescent="0.25">
      <c r="A6" s="21">
        <v>6</v>
      </c>
      <c r="B6" s="20" t="s">
        <v>50</v>
      </c>
      <c r="C6" s="23">
        <v>3876.24</v>
      </c>
      <c r="D6" s="21" t="s">
        <v>51</v>
      </c>
      <c r="E6" s="20">
        <v>8</v>
      </c>
    </row>
    <row r="7" spans="1:5" x14ac:dyDescent="0.25">
      <c r="A7" s="21">
        <v>4</v>
      </c>
      <c r="B7" s="20" t="s">
        <v>52</v>
      </c>
      <c r="C7" s="23">
        <v>1989.85</v>
      </c>
      <c r="D7" s="21" t="s">
        <v>7</v>
      </c>
      <c r="E7" s="20">
        <v>22109.4</v>
      </c>
    </row>
    <row r="8" spans="1:5" x14ac:dyDescent="0.25">
      <c r="A8" s="21">
        <v>4</v>
      </c>
      <c r="B8" s="20" t="s">
        <v>53</v>
      </c>
      <c r="C8" s="23">
        <v>1989.85</v>
      </c>
      <c r="D8" s="21" t="s">
        <v>7</v>
      </c>
      <c r="E8" s="20">
        <v>22109.4</v>
      </c>
    </row>
    <row r="9" spans="1:5" x14ac:dyDescent="0.25">
      <c r="A9" s="21">
        <v>13</v>
      </c>
      <c r="B9" s="20" t="s">
        <v>31</v>
      </c>
      <c r="C9" s="23">
        <v>1062.1600000000001</v>
      </c>
      <c r="D9" s="21" t="s">
        <v>7</v>
      </c>
      <c r="E9" s="20">
        <v>748</v>
      </c>
    </row>
    <row r="10" spans="1:5" x14ac:dyDescent="0.25">
      <c r="A10" s="21">
        <v>6</v>
      </c>
      <c r="B10" s="20" t="s">
        <v>20</v>
      </c>
      <c r="C10" s="23">
        <v>3237.44</v>
      </c>
      <c r="D10" s="21" t="s">
        <v>21</v>
      </c>
      <c r="E10" s="20">
        <v>4</v>
      </c>
    </row>
    <row r="11" spans="1:5" x14ac:dyDescent="0.25">
      <c r="A11" s="21">
        <v>6</v>
      </c>
      <c r="B11" s="20" t="s">
        <v>54</v>
      </c>
      <c r="C11" s="23">
        <v>1526.3</v>
      </c>
      <c r="D11" s="21" t="s">
        <v>55</v>
      </c>
      <c r="E11" s="20">
        <v>1</v>
      </c>
    </row>
    <row r="12" spans="1:5" x14ac:dyDescent="0.25">
      <c r="A12" s="21">
        <v>5</v>
      </c>
      <c r="B12" s="20" t="s">
        <v>56</v>
      </c>
      <c r="C12" s="23">
        <v>158.80000000000001</v>
      </c>
      <c r="D12" s="21" t="s">
        <v>55</v>
      </c>
      <c r="E12" s="20">
        <v>2</v>
      </c>
    </row>
    <row r="13" spans="1:5" x14ac:dyDescent="0.25">
      <c r="A13" s="21">
        <v>14</v>
      </c>
      <c r="B13" s="20" t="s">
        <v>120</v>
      </c>
      <c r="C13" s="23">
        <v>173.63</v>
      </c>
      <c r="D13" s="21" t="s">
        <v>7</v>
      </c>
      <c r="E13" s="20">
        <v>10213.58</v>
      </c>
    </row>
    <row r="14" spans="1:5" x14ac:dyDescent="0.25">
      <c r="A14" s="21">
        <v>5</v>
      </c>
      <c r="B14" s="20" t="s">
        <v>57</v>
      </c>
      <c r="C14" s="23">
        <v>4687</v>
      </c>
      <c r="D14" s="21" t="s">
        <v>8</v>
      </c>
      <c r="E14" s="20">
        <v>100</v>
      </c>
    </row>
    <row r="15" spans="1:5" x14ac:dyDescent="0.25">
      <c r="A15" s="21">
        <v>5</v>
      </c>
      <c r="B15" s="20" t="s">
        <v>58</v>
      </c>
      <c r="C15" s="23">
        <v>1901.02</v>
      </c>
      <c r="D15" s="21" t="s">
        <v>59</v>
      </c>
      <c r="E15" s="20">
        <v>1</v>
      </c>
    </row>
    <row r="16" spans="1:5" x14ac:dyDescent="0.25">
      <c r="A16" s="21">
        <v>6</v>
      </c>
      <c r="B16" s="20" t="s">
        <v>60</v>
      </c>
      <c r="C16" s="23">
        <v>381.43</v>
      </c>
      <c r="D16" s="21" t="s">
        <v>61</v>
      </c>
      <c r="E16" s="20">
        <v>1</v>
      </c>
    </row>
    <row r="17" spans="1:5" x14ac:dyDescent="0.25">
      <c r="A17" s="21">
        <v>6</v>
      </c>
      <c r="B17" s="20" t="s">
        <v>40</v>
      </c>
      <c r="C17" s="23">
        <v>2807</v>
      </c>
      <c r="D17" s="21" t="s">
        <v>8</v>
      </c>
      <c r="E17" s="20">
        <v>10</v>
      </c>
    </row>
    <row r="18" spans="1:5" x14ac:dyDescent="0.25">
      <c r="A18" s="21">
        <v>6</v>
      </c>
      <c r="B18" s="20" t="s">
        <v>62</v>
      </c>
      <c r="C18" s="23">
        <v>981</v>
      </c>
      <c r="D18" s="21" t="s">
        <v>42</v>
      </c>
      <c r="E18" s="20">
        <v>6</v>
      </c>
    </row>
    <row r="19" spans="1:5" x14ac:dyDescent="0.25">
      <c r="A19" s="21">
        <v>5</v>
      </c>
      <c r="B19" s="20" t="s">
        <v>63</v>
      </c>
      <c r="C19" s="23">
        <v>421916.4</v>
      </c>
      <c r="D19" s="21" t="s">
        <v>64</v>
      </c>
      <c r="E19" s="20">
        <v>1</v>
      </c>
    </row>
    <row r="20" spans="1:5" x14ac:dyDescent="0.25">
      <c r="A20" s="21">
        <v>6</v>
      </c>
      <c r="B20" s="20" t="s">
        <v>65</v>
      </c>
      <c r="C20" s="23">
        <v>1219.98</v>
      </c>
      <c r="D20" s="21" t="s">
        <v>55</v>
      </c>
      <c r="E20" s="20">
        <v>2</v>
      </c>
    </row>
    <row r="21" spans="1:5" x14ac:dyDescent="0.25">
      <c r="A21" s="21">
        <v>5</v>
      </c>
      <c r="B21" s="20" t="s">
        <v>66</v>
      </c>
      <c r="C21" s="23">
        <v>4859.41</v>
      </c>
      <c r="D21" s="21" t="s">
        <v>7</v>
      </c>
      <c r="E21" s="20">
        <v>6.5277000000000003</v>
      </c>
    </row>
    <row r="22" spans="1:5" x14ac:dyDescent="0.25">
      <c r="A22" s="21">
        <v>6</v>
      </c>
      <c r="B22" s="20" t="s">
        <v>67</v>
      </c>
      <c r="C22" s="23">
        <v>4384</v>
      </c>
      <c r="D22" s="21" t="s">
        <v>8</v>
      </c>
      <c r="E22" s="20">
        <v>4</v>
      </c>
    </row>
    <row r="23" spans="1:5" x14ac:dyDescent="0.25">
      <c r="A23" s="21">
        <v>12</v>
      </c>
      <c r="B23" s="20" t="s">
        <v>68</v>
      </c>
      <c r="C23" s="23">
        <v>17687.52</v>
      </c>
      <c r="D23" s="21" t="s">
        <v>7</v>
      </c>
      <c r="E23" s="20">
        <v>22109.4</v>
      </c>
    </row>
    <row r="24" spans="1:5" x14ac:dyDescent="0.25">
      <c r="A24" s="21">
        <v>12</v>
      </c>
      <c r="B24" s="20" t="s">
        <v>69</v>
      </c>
      <c r="C24" s="23">
        <v>19898.46</v>
      </c>
      <c r="D24" s="21" t="s">
        <v>7</v>
      </c>
      <c r="E24" s="20">
        <v>22109.4</v>
      </c>
    </row>
    <row r="25" spans="1:5" x14ac:dyDescent="0.25">
      <c r="A25" s="21">
        <v>11</v>
      </c>
      <c r="B25" s="20" t="s">
        <v>70</v>
      </c>
      <c r="C25" s="23">
        <v>5085.16</v>
      </c>
      <c r="D25" s="21" t="s">
        <v>7</v>
      </c>
      <c r="E25" s="20">
        <v>22109.4</v>
      </c>
    </row>
    <row r="26" spans="1:5" x14ac:dyDescent="0.25">
      <c r="A26" s="21">
        <v>11</v>
      </c>
      <c r="B26" s="20" t="s">
        <v>71</v>
      </c>
      <c r="C26" s="23">
        <v>4642.97</v>
      </c>
      <c r="D26" s="21" t="s">
        <v>7</v>
      </c>
      <c r="E26" s="20">
        <v>22109.4</v>
      </c>
    </row>
    <row r="27" spans="1:5" x14ac:dyDescent="0.25">
      <c r="A27" s="21">
        <v>2</v>
      </c>
      <c r="B27" s="20" t="s">
        <v>72</v>
      </c>
      <c r="C27" s="23">
        <v>33591.54</v>
      </c>
      <c r="D27" s="21" t="s">
        <v>7</v>
      </c>
      <c r="E27" s="20">
        <v>21126.76</v>
      </c>
    </row>
    <row r="28" spans="1:5" x14ac:dyDescent="0.25">
      <c r="A28" s="21">
        <v>2</v>
      </c>
      <c r="B28" s="20" t="s">
        <v>73</v>
      </c>
      <c r="C28" s="23">
        <v>36692.639999999999</v>
      </c>
      <c r="D28" s="21" t="s">
        <v>7</v>
      </c>
      <c r="E28" s="20">
        <v>22104</v>
      </c>
    </row>
    <row r="29" spans="1:5" x14ac:dyDescent="0.25">
      <c r="A29" s="21">
        <v>14</v>
      </c>
      <c r="B29" s="20" t="s">
        <v>74</v>
      </c>
      <c r="C29" s="23">
        <v>51760.59</v>
      </c>
      <c r="D29" s="21" t="s">
        <v>7</v>
      </c>
      <c r="E29" s="20">
        <v>21126.76</v>
      </c>
    </row>
    <row r="30" spans="1:5" x14ac:dyDescent="0.25">
      <c r="A30" s="21">
        <v>14</v>
      </c>
      <c r="B30" s="20" t="s">
        <v>75</v>
      </c>
      <c r="C30" s="23">
        <v>54154.83</v>
      </c>
      <c r="D30" s="21" t="s">
        <v>7</v>
      </c>
      <c r="E30" s="20">
        <v>22104</v>
      </c>
    </row>
    <row r="31" spans="1:5" x14ac:dyDescent="0.25">
      <c r="A31" s="21">
        <v>1</v>
      </c>
      <c r="B31" s="20" t="s">
        <v>76</v>
      </c>
      <c r="C31" s="23">
        <v>83131.34</v>
      </c>
      <c r="D31" s="21" t="s">
        <v>7</v>
      </c>
      <c r="E31" s="20">
        <v>22109.4</v>
      </c>
    </row>
    <row r="32" spans="1:5" x14ac:dyDescent="0.25">
      <c r="A32" s="21">
        <v>1</v>
      </c>
      <c r="B32" s="20" t="s">
        <v>77</v>
      </c>
      <c r="C32" s="23">
        <v>87332.13</v>
      </c>
      <c r="D32" s="21" t="s">
        <v>7</v>
      </c>
      <c r="E32" s="20">
        <v>22109.4</v>
      </c>
    </row>
    <row r="33" spans="1:5" x14ac:dyDescent="0.25">
      <c r="A33" s="21">
        <v>5</v>
      </c>
      <c r="B33" s="20" t="s">
        <v>78</v>
      </c>
      <c r="C33" s="23">
        <v>240.9</v>
      </c>
      <c r="D33" s="21" t="s">
        <v>55</v>
      </c>
      <c r="E33" s="20">
        <v>1</v>
      </c>
    </row>
    <row r="34" spans="1:5" x14ac:dyDescent="0.25">
      <c r="A34" s="21">
        <v>5</v>
      </c>
      <c r="B34" s="20" t="s">
        <v>79</v>
      </c>
      <c r="C34" s="23">
        <v>1032.8499999999999</v>
      </c>
      <c r="D34" s="21" t="s">
        <v>55</v>
      </c>
      <c r="E34" s="20">
        <v>1</v>
      </c>
    </row>
    <row r="35" spans="1:5" x14ac:dyDescent="0.25">
      <c r="A35" s="21">
        <v>4</v>
      </c>
      <c r="B35" s="20" t="s">
        <v>80</v>
      </c>
      <c r="C35" s="23">
        <v>1768.75</v>
      </c>
      <c r="D35" s="21" t="s">
        <v>7</v>
      </c>
      <c r="E35" s="20">
        <v>22109.4</v>
      </c>
    </row>
    <row r="36" spans="1:5" x14ac:dyDescent="0.25">
      <c r="A36" s="21">
        <v>4</v>
      </c>
      <c r="B36" s="20" t="s">
        <v>81</v>
      </c>
      <c r="C36" s="23">
        <v>1989.85</v>
      </c>
      <c r="D36" s="21" t="s">
        <v>7</v>
      </c>
      <c r="E36" s="20">
        <v>22109.4</v>
      </c>
    </row>
    <row r="37" spans="1:5" x14ac:dyDescent="0.25">
      <c r="A37" s="21">
        <v>4</v>
      </c>
      <c r="B37" s="20" t="s">
        <v>82</v>
      </c>
      <c r="C37" s="23">
        <v>8401.57</v>
      </c>
      <c r="D37" s="21" t="s">
        <v>7</v>
      </c>
      <c r="E37" s="20">
        <v>22109.4</v>
      </c>
    </row>
    <row r="38" spans="1:5" x14ac:dyDescent="0.25">
      <c r="A38" s="21">
        <v>4</v>
      </c>
      <c r="B38" s="20" t="s">
        <v>82</v>
      </c>
      <c r="C38" s="23">
        <v>8401.57</v>
      </c>
      <c r="D38" s="21" t="s">
        <v>7</v>
      </c>
      <c r="E38" s="20">
        <v>22109.4</v>
      </c>
    </row>
    <row r="39" spans="1:5" x14ac:dyDescent="0.25">
      <c r="A39" s="21">
        <v>5</v>
      </c>
      <c r="B39" s="20" t="s">
        <v>41</v>
      </c>
      <c r="C39" s="23">
        <v>86.93</v>
      </c>
      <c r="D39" s="21" t="s">
        <v>9</v>
      </c>
      <c r="E39" s="20">
        <v>1</v>
      </c>
    </row>
    <row r="40" spans="1:5" x14ac:dyDescent="0.25">
      <c r="A40" s="21">
        <v>6</v>
      </c>
      <c r="B40" s="20" t="s">
        <v>43</v>
      </c>
      <c r="C40" s="23">
        <v>270.14</v>
      </c>
      <c r="D40" s="21" t="s">
        <v>44</v>
      </c>
      <c r="E40" s="20">
        <v>1</v>
      </c>
    </row>
    <row r="41" spans="1:5" x14ac:dyDescent="0.25">
      <c r="A41" s="21">
        <v>5</v>
      </c>
      <c r="B41" s="20" t="s">
        <v>83</v>
      </c>
      <c r="C41" s="23">
        <v>1134.3800000000001</v>
      </c>
      <c r="D41" s="21" t="s">
        <v>55</v>
      </c>
      <c r="E41" s="20">
        <v>2</v>
      </c>
    </row>
    <row r="42" spans="1:5" x14ac:dyDescent="0.25">
      <c r="A42" s="21">
        <v>5</v>
      </c>
      <c r="B42" s="20" t="s">
        <v>45</v>
      </c>
      <c r="C42" s="23">
        <v>8756.5499999999993</v>
      </c>
      <c r="D42" s="21" t="s">
        <v>42</v>
      </c>
      <c r="E42" s="20">
        <v>61</v>
      </c>
    </row>
    <row r="43" spans="1:5" x14ac:dyDescent="0.25">
      <c r="A43" s="21">
        <v>5</v>
      </c>
      <c r="B43" s="20" t="s">
        <v>84</v>
      </c>
      <c r="C43" s="23">
        <v>8341.65</v>
      </c>
      <c r="D43" s="21" t="s">
        <v>42</v>
      </c>
      <c r="E43" s="20">
        <v>7.5</v>
      </c>
    </row>
    <row r="44" spans="1:5" x14ac:dyDescent="0.25">
      <c r="A44" s="21">
        <v>14</v>
      </c>
      <c r="B44" s="20" t="s">
        <v>86</v>
      </c>
      <c r="C44" s="23">
        <v>5833</v>
      </c>
      <c r="D44" s="21" t="s">
        <v>55</v>
      </c>
      <c r="E44" s="20">
        <v>4</v>
      </c>
    </row>
    <row r="45" spans="1:5" x14ac:dyDescent="0.25">
      <c r="A45" s="21">
        <v>6</v>
      </c>
      <c r="B45" s="20" t="s">
        <v>87</v>
      </c>
      <c r="C45" s="23">
        <v>1892</v>
      </c>
      <c r="D45" s="21" t="s">
        <v>88</v>
      </c>
      <c r="E45" s="20">
        <v>4</v>
      </c>
    </row>
    <row r="46" spans="1:5" x14ac:dyDescent="0.25">
      <c r="A46" s="21">
        <v>6</v>
      </c>
      <c r="B46" s="20" t="s">
        <v>89</v>
      </c>
      <c r="C46" s="23">
        <v>7965.07</v>
      </c>
      <c r="D46" s="21" t="s">
        <v>55</v>
      </c>
      <c r="E46" s="20">
        <v>1</v>
      </c>
    </row>
    <row r="47" spans="1:5" x14ac:dyDescent="0.25">
      <c r="A47" s="21">
        <v>6</v>
      </c>
      <c r="B47" s="20" t="s">
        <v>90</v>
      </c>
      <c r="C47" s="23">
        <v>2420</v>
      </c>
      <c r="D47" s="21" t="s">
        <v>7</v>
      </c>
      <c r="E47" s="20">
        <v>5</v>
      </c>
    </row>
    <row r="48" spans="1:5" x14ac:dyDescent="0.25">
      <c r="A48" s="32"/>
      <c r="B48" s="39" t="s">
        <v>91</v>
      </c>
      <c r="C48" s="38">
        <v>1001566.85</v>
      </c>
      <c r="D48" s="37"/>
      <c r="E48" s="36">
        <v>364705.92770000012</v>
      </c>
    </row>
  </sheetData>
  <autoFilter ref="A3:E48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E25" sqref="E25"/>
    </sheetView>
  </sheetViews>
  <sheetFormatPr defaultRowHeight="15" x14ac:dyDescent="0.25"/>
  <cols>
    <col min="1" max="1" width="9.140625" style="34"/>
    <col min="2" max="3" width="12.5703125" style="34" customWidth="1"/>
    <col min="4" max="5" width="16" style="34" customWidth="1"/>
    <col min="6" max="7" width="12.5703125" style="34" customWidth="1"/>
    <col min="8" max="8" width="16.140625" style="34" customWidth="1"/>
    <col min="9" max="16384" width="9.140625" style="34"/>
  </cols>
  <sheetData>
    <row r="1" spans="1:8" ht="16.5" x14ac:dyDescent="0.25">
      <c r="A1" s="61" t="s">
        <v>92</v>
      </c>
      <c r="B1" s="61"/>
      <c r="C1" s="61"/>
      <c r="D1" s="61"/>
      <c r="E1" s="61"/>
      <c r="F1" s="61"/>
      <c r="G1" s="61"/>
      <c r="H1" s="61"/>
    </row>
    <row r="3" spans="1:8" ht="25.5" x14ac:dyDescent="0.25">
      <c r="A3" s="42" t="s">
        <v>93</v>
      </c>
      <c r="B3" s="56" t="s">
        <v>94</v>
      </c>
      <c r="C3" s="57"/>
      <c r="D3" s="42" t="s">
        <v>95</v>
      </c>
      <c r="E3" s="42" t="s">
        <v>96</v>
      </c>
      <c r="F3" s="42" t="s">
        <v>97</v>
      </c>
      <c r="G3" s="43" t="s">
        <v>98</v>
      </c>
      <c r="H3" s="43" t="s">
        <v>99</v>
      </c>
    </row>
    <row r="4" spans="1:8" x14ac:dyDescent="0.25">
      <c r="A4" s="44" t="s">
        <v>100</v>
      </c>
      <c r="B4" s="45" t="s">
        <v>101</v>
      </c>
      <c r="C4" s="62" t="s">
        <v>102</v>
      </c>
      <c r="D4" s="62"/>
      <c r="E4" s="62"/>
      <c r="F4" s="62"/>
      <c r="G4" s="62"/>
      <c r="H4" s="63"/>
    </row>
    <row r="5" spans="1:8" x14ac:dyDescent="0.25">
      <c r="A5" s="42" t="s">
        <v>103</v>
      </c>
      <c r="B5" s="56" t="s">
        <v>104</v>
      </c>
      <c r="C5" s="57"/>
      <c r="D5" s="46">
        <v>90034.76</v>
      </c>
      <c r="E5" s="46">
        <v>52599.58</v>
      </c>
      <c r="F5" s="47">
        <v>58.42</v>
      </c>
      <c r="G5" s="48" t="s">
        <v>105</v>
      </c>
      <c r="H5" s="48" t="s">
        <v>106</v>
      </c>
    </row>
    <row r="6" spans="1:8" x14ac:dyDescent="0.25">
      <c r="A6" s="42" t="s">
        <v>103</v>
      </c>
      <c r="B6" s="56" t="s">
        <v>104</v>
      </c>
      <c r="C6" s="57"/>
      <c r="D6" s="46">
        <v>89328.15</v>
      </c>
      <c r="E6" s="46">
        <v>107292.8</v>
      </c>
      <c r="F6" s="47">
        <v>120.11</v>
      </c>
      <c r="G6" s="48" t="s">
        <v>107</v>
      </c>
      <c r="H6" s="48" t="s">
        <v>106</v>
      </c>
    </row>
    <row r="7" spans="1:8" x14ac:dyDescent="0.25">
      <c r="A7" s="42" t="s">
        <v>103</v>
      </c>
      <c r="B7" s="56" t="s">
        <v>104</v>
      </c>
      <c r="C7" s="57"/>
      <c r="D7" s="46">
        <v>89264.58</v>
      </c>
      <c r="E7" s="46">
        <v>123194.96</v>
      </c>
      <c r="F7" s="47">
        <v>138.01</v>
      </c>
      <c r="G7" s="48" t="s">
        <v>108</v>
      </c>
      <c r="H7" s="48" t="s">
        <v>106</v>
      </c>
    </row>
    <row r="8" spans="1:8" x14ac:dyDescent="0.25">
      <c r="A8" s="42" t="s">
        <v>103</v>
      </c>
      <c r="B8" s="56" t="s">
        <v>104</v>
      </c>
      <c r="C8" s="57"/>
      <c r="D8" s="46">
        <v>86162.79</v>
      </c>
      <c r="E8" s="46">
        <v>86624.91</v>
      </c>
      <c r="F8" s="47">
        <v>100.54</v>
      </c>
      <c r="G8" s="48" t="s">
        <v>109</v>
      </c>
      <c r="H8" s="48" t="s">
        <v>106</v>
      </c>
    </row>
    <row r="9" spans="1:8" x14ac:dyDescent="0.25">
      <c r="A9" s="42" t="s">
        <v>103</v>
      </c>
      <c r="B9" s="56" t="s">
        <v>104</v>
      </c>
      <c r="C9" s="57"/>
      <c r="D9" s="46">
        <v>87647.17</v>
      </c>
      <c r="E9" s="46">
        <v>84788.61</v>
      </c>
      <c r="F9" s="47">
        <v>96.74</v>
      </c>
      <c r="G9" s="48" t="s">
        <v>110</v>
      </c>
      <c r="H9" s="48" t="s">
        <v>106</v>
      </c>
    </row>
    <row r="10" spans="1:8" x14ac:dyDescent="0.25">
      <c r="A10" s="42" t="s">
        <v>103</v>
      </c>
      <c r="B10" s="56" t="s">
        <v>104</v>
      </c>
      <c r="C10" s="57"/>
      <c r="D10" s="46">
        <v>88686.99</v>
      </c>
      <c r="E10" s="46">
        <v>74209.289999999994</v>
      </c>
      <c r="F10" s="47">
        <v>83.68</v>
      </c>
      <c r="G10" s="48" t="s">
        <v>111</v>
      </c>
      <c r="H10" s="48" t="s">
        <v>106</v>
      </c>
    </row>
    <row r="11" spans="1:8" x14ac:dyDescent="0.25">
      <c r="A11" s="42" t="s">
        <v>103</v>
      </c>
      <c r="B11" s="56" t="s">
        <v>104</v>
      </c>
      <c r="C11" s="57"/>
      <c r="D11" s="46">
        <v>93158.02</v>
      </c>
      <c r="E11" s="46">
        <v>87276.62</v>
      </c>
      <c r="F11" s="47">
        <v>93.69</v>
      </c>
      <c r="G11" s="48" t="s">
        <v>112</v>
      </c>
      <c r="H11" s="48" t="s">
        <v>106</v>
      </c>
    </row>
    <row r="12" spans="1:8" x14ac:dyDescent="0.25">
      <c r="A12" s="42" t="s">
        <v>103</v>
      </c>
      <c r="B12" s="56" t="s">
        <v>104</v>
      </c>
      <c r="C12" s="57"/>
      <c r="D12" s="46">
        <v>92979.49</v>
      </c>
      <c r="E12" s="46">
        <v>83391.399999999994</v>
      </c>
      <c r="F12" s="47">
        <v>89.69</v>
      </c>
      <c r="G12" s="48" t="s">
        <v>113</v>
      </c>
      <c r="H12" s="48" t="s">
        <v>106</v>
      </c>
    </row>
    <row r="13" spans="1:8" x14ac:dyDescent="0.25">
      <c r="A13" s="42" t="s">
        <v>103</v>
      </c>
      <c r="B13" s="56" t="s">
        <v>104</v>
      </c>
      <c r="C13" s="57"/>
      <c r="D13" s="46">
        <v>93170.2</v>
      </c>
      <c r="E13" s="46">
        <v>64927.6</v>
      </c>
      <c r="F13" s="47">
        <v>69.69</v>
      </c>
      <c r="G13" s="48" t="s">
        <v>114</v>
      </c>
      <c r="H13" s="48" t="s">
        <v>106</v>
      </c>
    </row>
    <row r="14" spans="1:8" x14ac:dyDescent="0.25">
      <c r="A14" s="42" t="s">
        <v>103</v>
      </c>
      <c r="B14" s="56" t="s">
        <v>104</v>
      </c>
      <c r="C14" s="57"/>
      <c r="D14" s="46">
        <v>93036.32</v>
      </c>
      <c r="E14" s="46">
        <v>79545.84</v>
      </c>
      <c r="F14" s="47">
        <v>85.5</v>
      </c>
      <c r="G14" s="48" t="s">
        <v>115</v>
      </c>
      <c r="H14" s="48" t="s">
        <v>106</v>
      </c>
    </row>
    <row r="15" spans="1:8" x14ac:dyDescent="0.25">
      <c r="A15" s="42" t="s">
        <v>103</v>
      </c>
      <c r="B15" s="56" t="s">
        <v>104</v>
      </c>
      <c r="C15" s="57"/>
      <c r="D15" s="46">
        <v>92919.98</v>
      </c>
      <c r="E15" s="46">
        <v>79606.03</v>
      </c>
      <c r="F15" s="47">
        <v>85.67</v>
      </c>
      <c r="G15" s="48" t="s">
        <v>116</v>
      </c>
      <c r="H15" s="48" t="s">
        <v>106</v>
      </c>
    </row>
    <row r="16" spans="1:8" x14ac:dyDescent="0.25">
      <c r="A16" s="42" t="s">
        <v>103</v>
      </c>
      <c r="B16" s="56" t="s">
        <v>104</v>
      </c>
      <c r="C16" s="57"/>
      <c r="D16" s="46">
        <v>93001.88</v>
      </c>
      <c r="E16" s="46">
        <v>132639.97</v>
      </c>
      <c r="F16" s="47">
        <v>142.62</v>
      </c>
      <c r="G16" s="48" t="s">
        <v>117</v>
      </c>
      <c r="H16" s="48" t="s">
        <v>106</v>
      </c>
    </row>
    <row r="17" spans="1:8" x14ac:dyDescent="0.25">
      <c r="A17" s="58" t="s">
        <v>118</v>
      </c>
      <c r="B17" s="59"/>
      <c r="C17" s="60"/>
      <c r="D17" s="49">
        <v>1089390.33</v>
      </c>
      <c r="E17" s="49">
        <v>1056097.6100000001</v>
      </c>
      <c r="F17" s="50">
        <v>96.94</v>
      </c>
      <c r="G17" s="48" t="s">
        <v>100</v>
      </c>
      <c r="H17" s="48" t="s">
        <v>100</v>
      </c>
    </row>
  </sheetData>
  <mergeCells count="16">
    <mergeCell ref="B7:C7"/>
    <mergeCell ref="A1:H1"/>
    <mergeCell ref="B3:C3"/>
    <mergeCell ref="C4:H4"/>
    <mergeCell ref="B5:C5"/>
    <mergeCell ref="B6:C6"/>
    <mergeCell ref="B14:C14"/>
    <mergeCell ref="B15:C15"/>
    <mergeCell ref="B16:C16"/>
    <mergeCell ref="A17:C17"/>
    <mergeCell ref="B8:C8"/>
    <mergeCell ref="B9:C9"/>
    <mergeCell ref="B10:C10"/>
    <mergeCell ref="B11:C11"/>
    <mergeCell ref="B12:C12"/>
    <mergeCell ref="B13:C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Юности, д. 25</vt:lpstr>
      <vt:lpstr>Работы 2019 </vt:lpstr>
      <vt:lpstr>Справка</vt:lpstr>
      <vt:lpstr>'Юности, д. 25'!Область_печати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Алена Попова Вячеславовна</cp:lastModifiedBy>
  <cp:lastPrinted>2019-01-30T07:43:34Z</cp:lastPrinted>
  <dcterms:created xsi:type="dcterms:W3CDTF">2018-02-13T05:54:21Z</dcterms:created>
  <dcterms:modified xsi:type="dcterms:W3CDTF">2021-03-09T05:29:47Z</dcterms:modified>
</cp:coreProperties>
</file>