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Лист1!$A$2:$E$97</definedName>
  </definedNames>
  <calcPr calcId="144525"/>
</workbook>
</file>

<file path=xl/calcChain.xml><?xml version="1.0" encoding="utf-8"?>
<calcChain xmlns="http://schemas.openxmlformats.org/spreadsheetml/2006/main">
  <c r="C10" i="1" l="1"/>
  <c r="C52" i="1"/>
  <c r="C40" i="1"/>
  <c r="C39" i="1"/>
  <c r="C86" i="1" l="1"/>
  <c r="C7" i="1" l="1"/>
  <c r="C27" i="1"/>
  <c r="C83" i="1"/>
  <c r="C80" i="1"/>
  <c r="C77" i="1"/>
  <c r="C46" i="1"/>
  <c r="C20" i="1" l="1"/>
  <c r="C18" i="1"/>
  <c r="C15" i="1"/>
  <c r="C12" i="1"/>
  <c r="C9" i="1"/>
  <c r="C8" i="1" s="1"/>
  <c r="C75" i="1"/>
  <c r="C94" i="1" l="1"/>
  <c r="F94" i="1" s="1"/>
  <c r="C93" i="1"/>
  <c r="B74" i="1" l="1"/>
  <c r="C92" i="1" l="1"/>
  <c r="C95" i="1" s="1"/>
  <c r="C96" i="1" l="1"/>
  <c r="C97" i="1" s="1"/>
  <c r="B86" i="1"/>
  <c r="B76" i="1"/>
  <c r="B93" i="1" l="1"/>
  <c r="B92" i="1" s="1"/>
  <c r="B83" i="1"/>
  <c r="B80" i="1"/>
  <c r="B77" i="1"/>
  <c r="B75" i="1"/>
  <c r="B18" i="1"/>
  <c r="B15" i="1"/>
  <c r="B12" i="1"/>
  <c r="B94" i="1" l="1"/>
</calcChain>
</file>

<file path=xl/sharedStrings.xml><?xml version="1.0" encoding="utf-8"?>
<sst xmlns="http://schemas.openxmlformats.org/spreadsheetml/2006/main" count="316" uniqueCount="178">
  <si>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</si>
  <si>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</si>
  <si>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</si>
  <si>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</si>
  <si>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</si>
  <si>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</si>
  <si>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</si>
  <si>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</si>
  <si>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</si>
  <si>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</si>
  <si>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</si>
  <si>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</si>
  <si>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</si>
  <si>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</si>
  <si>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</si>
  <si>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</si>
  <si>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</si>
  <si>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</si>
  <si>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</si>
  <si>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</si>
  <si>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</si>
  <si>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</si>
  <si>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</si>
  <si>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</si>
  <si>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</si>
  <si>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</si>
  <si>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</si>
  <si>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</si>
  <si>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 xml:space="preserve">Адрес: ул.Декабристов , д. 2А </t>
  </si>
  <si>
    <t>Чел.</t>
  </si>
  <si>
    <t>Выезд а/машины по заявке</t>
  </si>
  <si>
    <t>выезд</t>
  </si>
  <si>
    <t>м2</t>
  </si>
  <si>
    <t>Дератизация</t>
  </si>
  <si>
    <t>дом</t>
  </si>
  <si>
    <t>Закрытие и открытие стояков</t>
  </si>
  <si>
    <t>1 стояк</t>
  </si>
  <si>
    <t>м</t>
  </si>
  <si>
    <t>Устранение свищей хомутами</t>
  </si>
  <si>
    <t>замена эл. лампочки накаливания</t>
  </si>
  <si>
    <t>осмотр подвала</t>
  </si>
  <si>
    <t>раз</t>
  </si>
  <si>
    <t>пролив фановой трубы водой (очистка от льда)</t>
  </si>
  <si>
    <t>1 дом</t>
  </si>
  <si>
    <t>Очистка канализационной сети</t>
  </si>
  <si>
    <t>Кол-во</t>
  </si>
  <si>
    <t>Ед.изм</t>
  </si>
  <si>
    <t>Сумма</t>
  </si>
  <si>
    <t>Наименование работ</t>
  </si>
  <si>
    <t>Расходы по снятию показаний с ИПУ по электроэнергии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</si>
  <si>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</si>
  <si>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</si>
  <si>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</si>
  <si>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</si>
  <si>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Заделка штроб кирпячом</t>
  </si>
  <si>
    <t>Замена вентиля на радиаторе</t>
  </si>
  <si>
    <t>шт.</t>
  </si>
  <si>
    <t>Изготовление и установка сничек на металлическую д</t>
  </si>
  <si>
    <t>Изготовление сничек</t>
  </si>
  <si>
    <t>Навеска замка (крабовый)</t>
  </si>
  <si>
    <t>Навеска замка (тросовый)</t>
  </si>
  <si>
    <t>Организация мест накоп.ртуть сод-х ламп 3,4 кв. 20</t>
  </si>
  <si>
    <t>Освещение подвала</t>
  </si>
  <si>
    <t>Осмотр подвала</t>
  </si>
  <si>
    <t>Осмотр сантех. оборудования</t>
  </si>
  <si>
    <t>Перезапуск (удаление воздуха) стояков отопления</t>
  </si>
  <si>
    <t>Прочистка вентиляции</t>
  </si>
  <si>
    <t>Регулировка теплоносителя</t>
  </si>
  <si>
    <t>Ремонт дверных коробок</t>
  </si>
  <si>
    <t>Ремонт дверных полотен</t>
  </si>
  <si>
    <t>Ремонт оконных переплетов</t>
  </si>
  <si>
    <t>Ремонт труб ГВС д.25</t>
  </si>
  <si>
    <t>Ремонт шиферной кровли</t>
  </si>
  <si>
    <t>Смена вентиля до 20 мм</t>
  </si>
  <si>
    <t>Смена вентиля до 20 мм. (с материалом)</t>
  </si>
  <si>
    <t>Смена врезки/сборки без сварочных работ</t>
  </si>
  <si>
    <t>Смена задвижек д.100</t>
  </si>
  <si>
    <t>Смена стекл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</si>
  <si>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</si>
  <si>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</si>
  <si>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</si>
  <si>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</si>
  <si>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</si>
  <si>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</si>
  <si>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</si>
  <si>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</si>
  <si>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</si>
  <si>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</si>
  <si>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</si>
  <si>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почтовых ящиков 5и секционных</t>
  </si>
  <si>
    <t>Устранение свищей сваркой</t>
  </si>
  <si>
    <t>свищ</t>
  </si>
  <si>
    <t>Утепление вентпродухов изовером</t>
  </si>
  <si>
    <t>Хол.вода потр.при содер.общ.имущ. в МКД 1,2 кв.201</t>
  </si>
  <si>
    <t>Хол.вода потр.при содер.общ.имущ. в МКД 3,4 кв.201</t>
  </si>
  <si>
    <t>Частичная уборка подвала, ул.Декабристов д. 2а</t>
  </si>
  <si>
    <t>Чистка водоподогревателя</t>
  </si>
  <si>
    <t>Чистка врезки</t>
  </si>
  <si>
    <t>Электрическая энергия потр.при содержании общего и</t>
  </si>
  <si>
    <t>замена стояка КНС</t>
  </si>
  <si>
    <t>замена стояка ХВС</t>
  </si>
  <si>
    <t>покраска , изоляция розлива</t>
  </si>
  <si>
    <t>розлив</t>
  </si>
  <si>
    <t>ремонт доводчика</t>
  </si>
  <si>
    <t>ремонт металлических сничек на металлических дверя</t>
  </si>
  <si>
    <t>смена сборки д.до 20(на трубы и фасонные изделия и</t>
  </si>
  <si>
    <t>смена труб из ВГП труб Д15 с произв-ом свр-х работ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</si>
  <si>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</si>
  <si>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</si>
  <si>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</si>
  <si>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</si>
  <si>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</si>
  <si>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</si>
  <si>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</si>
  <si>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</si>
  <si>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</si>
  <si>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Управление жилым фондом 1,2 кв. 2020г. К=0,6;0,8;0,85;0,9;1</t>
  </si>
  <si>
    <t>Управление жилым фондом 3,4 кв. 2020г. К=0,6;0,8;0,85;0,9;1</t>
  </si>
  <si>
    <t>Уборка МОП 1,2 кв. 2020 г. К=0,8</t>
  </si>
  <si>
    <t>Уборка МОП 3,4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</si>
  <si>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</si>
  <si>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</si>
  <si>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</si>
  <si>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</si>
  <si>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</si>
  <si>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</si>
  <si>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</si>
  <si>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"ЗКДС"</t>
  </si>
  <si>
    <t>Дератизация "ЗКДС"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</si>
  <si>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</si>
  <si>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</si>
  <si>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</si>
  <si>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</si>
  <si>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</si>
  <si>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</si>
  <si>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</si>
  <si>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</si>
  <si>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Завоз плодородной земли (чернозем) позаявочно</t>
  </si>
  <si>
    <t>кг</t>
  </si>
  <si>
    <t>Замена врезки с добавлением трубы</t>
  </si>
  <si>
    <t>Замена сборок д.20 с устр-м сбросника на водогаз-х трубах с прим.свар.</t>
  </si>
  <si>
    <t>Замена стояка КНС</t>
  </si>
  <si>
    <t>Замена стояка ХВС</t>
  </si>
  <si>
    <t>Замена части стояка ГВС</t>
  </si>
  <si>
    <t>место</t>
  </si>
  <si>
    <t>Отключение отопления</t>
  </si>
  <si>
    <t>Очистка труб ХВС, ГВС</t>
  </si>
  <si>
    <t>Промывка канализационного выпуска</t>
  </si>
  <si>
    <t>подъезд</t>
  </si>
  <si>
    <t>Ремонт вентелей до 32 д.</t>
  </si>
  <si>
    <t>Ремонт радиаторов</t>
  </si>
  <si>
    <t>100 рад</t>
  </si>
  <si>
    <t>Ремонт стояка ГВС</t>
  </si>
  <si>
    <t>Смена вентиля, д.32</t>
  </si>
  <si>
    <t>Смена кранов д 15 с использованием сварки</t>
  </si>
  <si>
    <t>Смена резьб (для всех диаметров с применением электросварочных работ)</t>
  </si>
  <si>
    <t>Удаление воздуха со стояков отопления</t>
  </si>
  <si>
    <t>замена стояка ГВС ул.Декабристов, д.2а</t>
  </si>
  <si>
    <t>Восстановление подъездного отопления</t>
  </si>
  <si>
    <t>Замена электрической лампы накаливания</t>
  </si>
  <si>
    <t>Замена электрической розетки</t>
  </si>
  <si>
    <t>Замена электропатрона с материалами при открытой арматуре</t>
  </si>
  <si>
    <t>Изготовление и установка перил</t>
  </si>
  <si>
    <t>Мелкий ремонт шиферной кровли</t>
  </si>
  <si>
    <t>Прокладка электрокабеля АВВГ 2*2,5 мм2</t>
  </si>
  <si>
    <t>Пролив фановой трубы водой (очистка от льда)</t>
  </si>
  <si>
    <t>Ремонт полотенцесушителя</t>
  </si>
  <si>
    <t>Установка светильников с датчиком на движение</t>
  </si>
  <si>
    <t>шт</t>
  </si>
  <si>
    <t>Установка светодиодного фонаря</t>
  </si>
  <si>
    <t>Частичный ремонт в тамбуре</t>
  </si>
  <si>
    <t>замена светильников с лампой накаливания</t>
  </si>
  <si>
    <t>ремонт подъезда № 3</t>
  </si>
  <si>
    <t>Ремонт штробы</t>
  </si>
  <si>
    <t>стояк</t>
  </si>
  <si>
    <t>Частичный ремонт штробы</t>
  </si>
  <si>
    <t>Замена стояка ГВС</t>
  </si>
  <si>
    <t>2 стояк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</si>
</sst>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165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64" fontId="2" fillId="0" borderId="0" xfId="3" applyFont="1" applyFill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64" fontId="11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4" borderId="6" xfId="0" applyFill="1" applyBorder="1"/>
    <xf numFmtId="0" fontId="0" fillId="4" borderId="0" xfId="0" applyFill="1"/>
    <xf numFmtId="49" fontId="0" fillId="0" borderId="6" xfId="0" applyNumberFormat="1" applyFill="1" applyBorder="1"/>
    <xf numFmtId="166" fontId="0" fillId="0" borderId="6" xfId="0" applyNumberFormat="1" applyFill="1" applyBorder="1"/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6/&#1076;&#1077;&#1082;&#1072;&#1073;&#1088;&#1080;&#1089;&#1090;&#1086;&#1074;%202%20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9">
          <cell r="C69">
            <v>640575.94000000006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C6" sqref="C6"/>
    </sheetView>
  </sheetViews>
  <sheetFormatPr defaultRowHeight="15" outlineLevelRow="2" x14ac:dyDescent="0.25"/>
  <cols>
    <col min="1" max="1" width="59.5703125" style="23" customWidth="1"/>
    <col min="2" max="2" width="15.5703125" style="24" hidden="1" customWidth="1"/>
    <col min="3" max="3" width="15.5703125" style="25" customWidth="1"/>
    <col min="4" max="4" width="9.28515625" style="23" customWidth="1"/>
    <col min="5" max="5" width="14.42578125" style="26" customWidth="1"/>
    <col min="6" max="6" width="11.85546875" style="1" customWidth="1"/>
    <col min="7" max="16384" width="9.140625" style="1"/>
  </cols>
  <sheetData>
    <row r="1" spans="1:5" ht="46.5" customHeight="1" x14ac:dyDescent="0.25">
      <c r="A1" s="43" t="s">
        <v>6</v>
      </c>
      <c r="B1" s="43"/>
      <c r="C1" s="43"/>
      <c r="D1" s="43"/>
      <c r="E1" s="43"/>
    </row>
    <row r="2" spans="1:5" ht="17.25" customHeight="1" x14ac:dyDescent="0.25">
      <c r="A2" s="2" t="s">
        <v>28</v>
      </c>
      <c r="B2" s="3" t="s">
        <v>5</v>
      </c>
      <c r="C2" s="39" t="s">
        <v>107</v>
      </c>
      <c r="D2" s="39"/>
      <c r="E2" s="39"/>
    </row>
    <row r="3" spans="1:5" ht="57" x14ac:dyDescent="0.25">
      <c r="A3" s="4" t="s">
        <v>3</v>
      </c>
      <c r="B3" s="5" t="s">
        <v>0</v>
      </c>
      <c r="C3" s="6" t="s">
        <v>26</v>
      </c>
      <c r="D3" s="7" t="s">
        <v>1</v>
      </c>
      <c r="E3" s="8" t="s">
        <v>2</v>
      </c>
    </row>
    <row r="4" spans="1:5" x14ac:dyDescent="0.25">
      <c r="A4" s="40" t="s">
        <v>27</v>
      </c>
      <c r="B4" s="41"/>
      <c r="C4" s="41"/>
      <c r="D4" s="41"/>
      <c r="E4" s="42"/>
    </row>
    <row r="5" spans="1:5" ht="28.5" x14ac:dyDescent="0.25">
      <c r="A5" s="4" t="s">
        <v>108</v>
      </c>
      <c r="B5" s="5"/>
      <c r="C5" s="5">
        <v>954078.59</v>
      </c>
      <c r="D5" s="9" t="s">
        <v>25</v>
      </c>
      <c r="E5" s="8"/>
    </row>
    <row r="6" spans="1:5" x14ac:dyDescent="0.25">
      <c r="A6" s="4" t="s">
        <v>109</v>
      </c>
      <c r="B6" s="5"/>
      <c r="C6" s="5">
        <v>859864.49000000022</v>
      </c>
      <c r="D6" s="9" t="s">
        <v>25</v>
      </c>
      <c r="E6" s="8"/>
    </row>
    <row r="7" spans="1:5" x14ac:dyDescent="0.25">
      <c r="A7" s="4" t="s">
        <v>110</v>
      </c>
      <c r="B7" s="5"/>
      <c r="C7" s="5">
        <f>C6-C5</f>
        <v>-94214.099999999744</v>
      </c>
      <c r="D7" s="9" t="s">
        <v>25</v>
      </c>
      <c r="E7" s="8"/>
    </row>
    <row r="8" spans="1:5" x14ac:dyDescent="0.25">
      <c r="A8" s="4" t="s">
        <v>7</v>
      </c>
      <c r="B8" s="5"/>
      <c r="C8" s="5">
        <f>C9</f>
        <v>13543.68</v>
      </c>
      <c r="D8" s="9" t="s">
        <v>25</v>
      </c>
      <c r="E8" s="8"/>
    </row>
    <row r="9" spans="1:5" x14ac:dyDescent="0.25">
      <c r="A9" s="27" t="s">
        <v>8</v>
      </c>
      <c r="B9" s="28"/>
      <c r="C9" s="28">
        <f>528.64*12+600*12</f>
        <v>13543.68</v>
      </c>
      <c r="D9" s="9" t="s">
        <v>25</v>
      </c>
      <c r="E9" s="29"/>
    </row>
    <row r="10" spans="1:5" x14ac:dyDescent="0.25">
      <c r="A10" s="30" t="s">
        <v>111</v>
      </c>
      <c r="B10" s="3"/>
      <c r="C10" s="22">
        <f>C5</f>
        <v>954078.59</v>
      </c>
      <c r="D10" s="9" t="s">
        <v>25</v>
      </c>
      <c r="E10" s="11"/>
    </row>
    <row r="11" spans="1:5" x14ac:dyDescent="0.25">
      <c r="A11" s="38" t="s">
        <v>9</v>
      </c>
      <c r="B11" s="38"/>
      <c r="C11" s="38"/>
      <c r="D11" s="38"/>
      <c r="E11" s="38"/>
    </row>
    <row r="12" spans="1:5" ht="29.25" thickBot="1" x14ac:dyDescent="0.3">
      <c r="A12" s="2" t="s">
        <v>10</v>
      </c>
      <c r="B12" s="3" t="e">
        <f>#REF!</f>
        <v>#REF!</v>
      </c>
      <c r="C12" s="10">
        <f>SUM(C13:C14)</f>
        <v>163514.34</v>
      </c>
      <c r="D12" s="12"/>
      <c r="E12" s="11"/>
    </row>
    <row r="13" spans="1:5" s="31" customFormat="1" ht="15.75" thickBot="1" x14ac:dyDescent="0.3">
      <c r="A13" s="36" t="s">
        <v>116</v>
      </c>
      <c r="B13" s="36"/>
      <c r="C13" s="37">
        <v>80034.899999999994</v>
      </c>
      <c r="D13" s="36" t="s">
        <v>37</v>
      </c>
      <c r="E13" s="37">
        <v>20262</v>
      </c>
    </row>
    <row r="14" spans="1:5" s="31" customFormat="1" ht="15.75" thickBot="1" x14ac:dyDescent="0.3">
      <c r="A14" s="36" t="s">
        <v>117</v>
      </c>
      <c r="B14" s="36"/>
      <c r="C14" s="37">
        <v>83479.44</v>
      </c>
      <c r="D14" s="36" t="s">
        <v>32</v>
      </c>
      <c r="E14" s="37">
        <v>20262</v>
      </c>
    </row>
    <row r="15" spans="1:5" ht="29.25" thickBot="1" x14ac:dyDescent="0.3">
      <c r="A15" s="2" t="s">
        <v>11</v>
      </c>
      <c r="B15" s="3" t="e">
        <f>#REF!</f>
        <v>#REF!</v>
      </c>
      <c r="C15" s="10">
        <f>SUM(C16:C17)</f>
        <v>67925.149999999994</v>
      </c>
      <c r="D15" s="12"/>
      <c r="E15" s="11"/>
    </row>
    <row r="16" spans="1:5" s="31" customFormat="1" ht="15.75" thickBot="1" x14ac:dyDescent="0.3">
      <c r="A16" s="36" t="s">
        <v>118</v>
      </c>
      <c r="B16" s="36"/>
      <c r="C16" s="37">
        <v>29430.39</v>
      </c>
      <c r="D16" s="36" t="s">
        <v>32</v>
      </c>
      <c r="E16" s="37">
        <v>17729.150000000001</v>
      </c>
    </row>
    <row r="17" spans="1:5" s="31" customFormat="1" ht="15.75" thickBot="1" x14ac:dyDescent="0.3">
      <c r="A17" s="36" t="s">
        <v>119</v>
      </c>
      <c r="B17" s="36"/>
      <c r="C17" s="37">
        <v>38494.76</v>
      </c>
      <c r="D17" s="36" t="s">
        <v>32</v>
      </c>
      <c r="E17" s="37">
        <v>20260.400000000001</v>
      </c>
    </row>
    <row r="18" spans="1:5" ht="29.25" thickBot="1" x14ac:dyDescent="0.3">
      <c r="A18" s="2" t="s">
        <v>12</v>
      </c>
      <c r="B18" s="14" t="e">
        <f>#REF!+#REF!</f>
        <v>#REF!</v>
      </c>
      <c r="C18" s="10">
        <f>SUM(C19:C19)</f>
        <v>9441.82</v>
      </c>
      <c r="D18" s="15"/>
      <c r="E18" s="11"/>
    </row>
    <row r="19" spans="1:5" s="31" customFormat="1" ht="15.75" thickBot="1" x14ac:dyDescent="0.3">
      <c r="A19" s="36" t="s">
        <v>120</v>
      </c>
      <c r="B19" s="36"/>
      <c r="C19" s="37">
        <v>9441.82</v>
      </c>
      <c r="D19" s="36" t="s">
        <v>29</v>
      </c>
      <c r="E19" s="37">
        <v>146</v>
      </c>
    </row>
    <row r="20" spans="1:5" ht="43.5" thickBot="1" x14ac:dyDescent="0.3">
      <c r="A20" s="2" t="s">
        <v>13</v>
      </c>
      <c r="B20" s="3"/>
      <c r="C20" s="10">
        <f>SUM(C21:C26)</f>
        <v>22896.06</v>
      </c>
      <c r="D20" s="12"/>
      <c r="E20" s="11"/>
    </row>
    <row r="21" spans="1:5" s="31" customFormat="1" ht="15.75" thickBot="1" x14ac:dyDescent="0.3">
      <c r="A21" s="36" t="s">
        <v>121</v>
      </c>
      <c r="B21" s="36"/>
      <c r="C21" s="37">
        <v>2026.2</v>
      </c>
      <c r="D21" s="36" t="s">
        <v>32</v>
      </c>
      <c r="E21" s="37">
        <v>20262</v>
      </c>
    </row>
    <row r="22" spans="1:5" s="31" customFormat="1" ht="15.75" thickBot="1" x14ac:dyDescent="0.3">
      <c r="A22" s="36" t="s">
        <v>122</v>
      </c>
      <c r="B22" s="36"/>
      <c r="C22" s="37">
        <v>1823.58</v>
      </c>
      <c r="D22" s="36" t="s">
        <v>32</v>
      </c>
      <c r="E22" s="37">
        <v>20262</v>
      </c>
    </row>
    <row r="23" spans="1:5" s="31" customFormat="1" ht="15.75" thickBot="1" x14ac:dyDescent="0.3">
      <c r="A23" s="36" t="s">
        <v>123</v>
      </c>
      <c r="B23" s="36"/>
      <c r="C23" s="37">
        <v>1823.58</v>
      </c>
      <c r="D23" s="36" t="s">
        <v>32</v>
      </c>
      <c r="E23" s="37">
        <v>20262</v>
      </c>
    </row>
    <row r="24" spans="1:5" s="31" customFormat="1" ht="15.75" thickBot="1" x14ac:dyDescent="0.3">
      <c r="A24" s="36" t="s">
        <v>124</v>
      </c>
      <c r="B24" s="36"/>
      <c r="C24" s="37">
        <v>1823.58</v>
      </c>
      <c r="D24" s="36" t="s">
        <v>32</v>
      </c>
      <c r="E24" s="37">
        <v>20262</v>
      </c>
    </row>
    <row r="25" spans="1:5" s="31" customFormat="1" ht="15.75" thickBot="1" x14ac:dyDescent="0.3">
      <c r="A25" s="36" t="s">
        <v>125</v>
      </c>
      <c r="B25" s="36"/>
      <c r="C25" s="37">
        <v>7699.56</v>
      </c>
      <c r="D25" s="36" t="s">
        <v>32</v>
      </c>
      <c r="E25" s="37">
        <v>20262</v>
      </c>
    </row>
    <row r="26" spans="1:5" s="31" customFormat="1" ht="15.75" thickBot="1" x14ac:dyDescent="0.3">
      <c r="A26" s="36" t="s">
        <v>126</v>
      </c>
      <c r="B26" s="36"/>
      <c r="C26" s="37">
        <v>7699.56</v>
      </c>
      <c r="D26" s="36" t="s">
        <v>32</v>
      </c>
      <c r="E26" s="37">
        <v>20262</v>
      </c>
    </row>
    <row r="27" spans="1:5" ht="43.5" outlineLevel="1" thickBot="1" x14ac:dyDescent="0.3">
      <c r="A27" s="2" t="s">
        <v>14</v>
      </c>
      <c r="B27" s="16"/>
      <c r="C27" s="10">
        <f>SUM(C28:C45)</f>
        <v>135495.26333333334</v>
      </c>
      <c r="D27" s="16"/>
      <c r="E27" s="16"/>
    </row>
    <row r="28" spans="1:5" s="31" customFormat="1" ht="15.75" thickBot="1" x14ac:dyDescent="0.3">
      <c r="A28" s="36" t="s">
        <v>158</v>
      </c>
      <c r="B28" s="36"/>
      <c r="C28" s="37">
        <v>11527</v>
      </c>
      <c r="D28" s="36" t="s">
        <v>36</v>
      </c>
      <c r="E28" s="37">
        <v>1</v>
      </c>
    </row>
    <row r="29" spans="1:5" s="31" customFormat="1" ht="15.75" thickBot="1" x14ac:dyDescent="0.3">
      <c r="A29" s="36" t="s">
        <v>159</v>
      </c>
      <c r="B29" s="36"/>
      <c r="C29" s="37">
        <v>1191</v>
      </c>
      <c r="D29" s="36" t="s">
        <v>56</v>
      </c>
      <c r="E29" s="37">
        <v>15</v>
      </c>
    </row>
    <row r="30" spans="1:5" s="31" customFormat="1" ht="15.75" thickBot="1" x14ac:dyDescent="0.3">
      <c r="A30" s="36" t="s">
        <v>160</v>
      </c>
      <c r="B30" s="36"/>
      <c r="C30" s="37">
        <v>209.55</v>
      </c>
      <c r="D30" s="36" t="s">
        <v>56</v>
      </c>
      <c r="E30" s="37">
        <v>1</v>
      </c>
    </row>
    <row r="31" spans="1:5" s="31" customFormat="1" ht="15.75" thickBot="1" x14ac:dyDescent="0.3">
      <c r="A31" s="36" t="s">
        <v>161</v>
      </c>
      <c r="B31" s="36"/>
      <c r="C31" s="37">
        <v>1844.88</v>
      </c>
      <c r="D31" s="36" t="s">
        <v>56</v>
      </c>
      <c r="E31" s="37">
        <v>8</v>
      </c>
    </row>
    <row r="32" spans="1:5" s="31" customFormat="1" ht="15.75" thickBot="1" x14ac:dyDescent="0.3">
      <c r="A32" s="36" t="s">
        <v>162</v>
      </c>
      <c r="B32" s="36"/>
      <c r="C32" s="37">
        <v>6056.46</v>
      </c>
      <c r="D32" s="36" t="s">
        <v>37</v>
      </c>
      <c r="E32" s="37">
        <v>6</v>
      </c>
    </row>
    <row r="33" spans="1:5" s="31" customFormat="1" ht="15.75" thickBot="1" x14ac:dyDescent="0.3">
      <c r="A33" s="36" t="s">
        <v>163</v>
      </c>
      <c r="B33" s="36"/>
      <c r="C33" s="37">
        <v>83.69</v>
      </c>
      <c r="D33" s="36" t="s">
        <v>32</v>
      </c>
      <c r="E33" s="37">
        <v>1</v>
      </c>
    </row>
    <row r="34" spans="1:5" s="31" customFormat="1" ht="15.75" thickBot="1" x14ac:dyDescent="0.3">
      <c r="A34" s="36" t="s">
        <v>59</v>
      </c>
      <c r="B34" s="36"/>
      <c r="C34" s="37">
        <v>333.38</v>
      </c>
      <c r="D34" s="36" t="s">
        <v>56</v>
      </c>
      <c r="E34" s="37">
        <v>1</v>
      </c>
    </row>
    <row r="35" spans="1:5" s="31" customFormat="1" ht="15.75" thickBot="1" x14ac:dyDescent="0.3">
      <c r="A35" s="36" t="s">
        <v>164</v>
      </c>
      <c r="B35" s="36"/>
      <c r="C35" s="37">
        <v>654.45000000000005</v>
      </c>
      <c r="D35" s="36" t="s">
        <v>37</v>
      </c>
      <c r="E35" s="37">
        <v>3</v>
      </c>
    </row>
    <row r="36" spans="1:5" s="31" customFormat="1" ht="15.75" thickBot="1" x14ac:dyDescent="0.3">
      <c r="A36" s="36" t="s">
        <v>165</v>
      </c>
      <c r="B36" s="36"/>
      <c r="C36" s="37">
        <v>369.05</v>
      </c>
      <c r="D36" s="36" t="s">
        <v>56</v>
      </c>
      <c r="E36" s="37">
        <v>1</v>
      </c>
    </row>
    <row r="37" spans="1:5" s="31" customFormat="1" ht="15.75" thickBot="1" x14ac:dyDescent="0.3">
      <c r="A37" s="36" t="s">
        <v>166</v>
      </c>
      <c r="B37" s="36"/>
      <c r="C37" s="37">
        <v>617.09</v>
      </c>
      <c r="D37" s="36" t="s">
        <v>56</v>
      </c>
      <c r="E37" s="37">
        <v>1</v>
      </c>
    </row>
    <row r="38" spans="1:5" s="31" customFormat="1" ht="15.75" thickBot="1" x14ac:dyDescent="0.3">
      <c r="A38" s="36" t="s">
        <v>72</v>
      </c>
      <c r="B38" s="36"/>
      <c r="C38" s="37">
        <v>871.92</v>
      </c>
      <c r="D38" s="36" t="s">
        <v>32</v>
      </c>
      <c r="E38" s="37">
        <v>7</v>
      </c>
    </row>
    <row r="39" spans="1:5" s="31" customFormat="1" ht="15.75" thickBot="1" x14ac:dyDescent="0.3">
      <c r="A39" s="36" t="s">
        <v>173</v>
      </c>
      <c r="B39" s="36"/>
      <c r="C39" s="37">
        <f>13536/1.2</f>
        <v>11280</v>
      </c>
      <c r="D39" s="36" t="s">
        <v>174</v>
      </c>
      <c r="E39" s="37">
        <v>1</v>
      </c>
    </row>
    <row r="40" spans="1:5" s="31" customFormat="1" ht="15.75" thickBot="1" x14ac:dyDescent="0.3">
      <c r="A40" s="36" t="s">
        <v>175</v>
      </c>
      <c r="B40" s="36"/>
      <c r="C40" s="37">
        <f>19615/1.2</f>
        <v>16345.833333333334</v>
      </c>
      <c r="D40" s="36" t="s">
        <v>174</v>
      </c>
      <c r="E40" s="37">
        <v>1</v>
      </c>
    </row>
    <row r="41" spans="1:5" s="31" customFormat="1" ht="15.75" thickBot="1" x14ac:dyDescent="0.3">
      <c r="A41" s="36" t="s">
        <v>167</v>
      </c>
      <c r="B41" s="36"/>
      <c r="C41" s="37">
        <v>3098.55</v>
      </c>
      <c r="D41" s="36" t="s">
        <v>168</v>
      </c>
      <c r="E41" s="37">
        <v>3</v>
      </c>
    </row>
    <row r="42" spans="1:5" s="31" customFormat="1" ht="15.75" thickBot="1" x14ac:dyDescent="0.3">
      <c r="A42" s="36" t="s">
        <v>169</v>
      </c>
      <c r="B42" s="36"/>
      <c r="C42" s="37">
        <v>960.24</v>
      </c>
      <c r="D42" s="36" t="s">
        <v>56</v>
      </c>
      <c r="E42" s="37">
        <v>3</v>
      </c>
    </row>
    <row r="43" spans="1:5" s="31" customFormat="1" ht="15.75" thickBot="1" x14ac:dyDescent="0.3">
      <c r="A43" s="36" t="s">
        <v>170</v>
      </c>
      <c r="B43" s="36"/>
      <c r="C43" s="37">
        <v>16345.83</v>
      </c>
      <c r="D43" s="36" t="s">
        <v>43</v>
      </c>
      <c r="E43" s="37">
        <v>1</v>
      </c>
    </row>
    <row r="44" spans="1:5" s="31" customFormat="1" ht="15.75" thickBot="1" x14ac:dyDescent="0.3">
      <c r="A44" s="36" t="s">
        <v>171</v>
      </c>
      <c r="B44" s="36"/>
      <c r="C44" s="37">
        <v>839.34</v>
      </c>
      <c r="D44" s="36" t="s">
        <v>56</v>
      </c>
      <c r="E44" s="37">
        <v>2</v>
      </c>
    </row>
    <row r="45" spans="1:5" s="31" customFormat="1" ht="15.75" thickBot="1" x14ac:dyDescent="0.3">
      <c r="A45" s="36" t="s">
        <v>172</v>
      </c>
      <c r="B45" s="36"/>
      <c r="C45" s="37">
        <v>62867</v>
      </c>
      <c r="D45" s="36" t="s">
        <v>148</v>
      </c>
      <c r="E45" s="37">
        <v>1</v>
      </c>
    </row>
    <row r="46" spans="1:5" s="13" customFormat="1" ht="52.5" customHeight="1" outlineLevel="2" thickBot="1" x14ac:dyDescent="0.3">
      <c r="A46" s="2" t="s">
        <v>15</v>
      </c>
      <c r="B46" s="17"/>
      <c r="C46" s="18">
        <f>SUM(C47:C72)</f>
        <v>156033.24333333332</v>
      </c>
      <c r="D46" s="17"/>
      <c r="E46" s="17"/>
    </row>
    <row r="47" spans="1:5" s="31" customFormat="1" ht="15.75" thickBot="1" x14ac:dyDescent="0.3">
      <c r="A47" s="36" t="s">
        <v>30</v>
      </c>
      <c r="B47" s="36"/>
      <c r="C47" s="37">
        <v>8507.25</v>
      </c>
      <c r="D47" s="36" t="s">
        <v>31</v>
      </c>
      <c r="E47" s="37">
        <v>15</v>
      </c>
    </row>
    <row r="48" spans="1:5" s="31" customFormat="1" ht="15.75" thickBot="1" x14ac:dyDescent="0.3">
      <c r="A48" s="36" t="s">
        <v>35</v>
      </c>
      <c r="B48" s="36"/>
      <c r="C48" s="37">
        <v>4856.16</v>
      </c>
      <c r="D48" s="36" t="s">
        <v>36</v>
      </c>
      <c r="E48" s="37">
        <v>6</v>
      </c>
    </row>
    <row r="49" spans="1:5" s="31" customFormat="1" ht="15.75" thickBot="1" x14ac:dyDescent="0.3">
      <c r="A49" s="36" t="s">
        <v>139</v>
      </c>
      <c r="B49" s="36"/>
      <c r="C49" s="37">
        <v>4276.72</v>
      </c>
      <c r="D49" s="36" t="s">
        <v>56</v>
      </c>
      <c r="E49" s="37">
        <v>2</v>
      </c>
    </row>
    <row r="50" spans="1:5" s="31" customFormat="1" ht="15.75" thickBot="1" x14ac:dyDescent="0.3">
      <c r="A50" s="36" t="s">
        <v>140</v>
      </c>
      <c r="B50" s="36"/>
      <c r="C50" s="37">
        <v>950.38</v>
      </c>
      <c r="D50" s="36" t="s">
        <v>56</v>
      </c>
      <c r="E50" s="37">
        <v>1</v>
      </c>
    </row>
    <row r="51" spans="1:5" s="31" customFormat="1" ht="15.75" thickBot="1" x14ac:dyDescent="0.3">
      <c r="A51" s="36" t="s">
        <v>141</v>
      </c>
      <c r="B51" s="36"/>
      <c r="C51" s="37">
        <v>4970</v>
      </c>
      <c r="D51" s="36" t="s">
        <v>36</v>
      </c>
      <c r="E51" s="37">
        <v>1</v>
      </c>
    </row>
    <row r="52" spans="1:5" s="31" customFormat="1" ht="15.75" thickBot="1" x14ac:dyDescent="0.3">
      <c r="A52" s="36" t="s">
        <v>176</v>
      </c>
      <c r="B52" s="36"/>
      <c r="C52" s="37">
        <f>29167/1.2</f>
        <v>24305.833333333336</v>
      </c>
      <c r="D52" s="36" t="s">
        <v>177</v>
      </c>
      <c r="E52" s="37">
        <v>1</v>
      </c>
    </row>
    <row r="53" spans="1:5" s="31" customFormat="1" ht="15.75" thickBot="1" x14ac:dyDescent="0.3">
      <c r="A53" s="36" t="s">
        <v>142</v>
      </c>
      <c r="B53" s="36"/>
      <c r="C53" s="37">
        <v>14144</v>
      </c>
      <c r="D53" s="36" t="s">
        <v>36</v>
      </c>
      <c r="E53" s="37">
        <v>1</v>
      </c>
    </row>
    <row r="54" spans="1:5" s="31" customFormat="1" ht="15.75" thickBot="1" x14ac:dyDescent="0.3">
      <c r="A54" s="36" t="s">
        <v>143</v>
      </c>
      <c r="B54" s="36"/>
      <c r="C54" s="37">
        <v>2182.31</v>
      </c>
      <c r="D54" s="36" t="s">
        <v>144</v>
      </c>
      <c r="E54" s="37">
        <v>1</v>
      </c>
    </row>
    <row r="55" spans="1:5" s="31" customFormat="1" ht="15.75" thickBot="1" x14ac:dyDescent="0.3">
      <c r="A55" s="36" t="s">
        <v>63</v>
      </c>
      <c r="B55" s="36"/>
      <c r="C55" s="37">
        <v>1144.29</v>
      </c>
      <c r="D55" s="36" t="s">
        <v>43</v>
      </c>
      <c r="E55" s="37">
        <v>3</v>
      </c>
    </row>
    <row r="56" spans="1:5" s="31" customFormat="1" ht="15.75" thickBot="1" x14ac:dyDescent="0.3">
      <c r="A56" s="36" t="s">
        <v>64</v>
      </c>
      <c r="B56" s="36"/>
      <c r="C56" s="37">
        <v>398.58</v>
      </c>
      <c r="D56" s="36" t="s">
        <v>56</v>
      </c>
      <c r="E56" s="37">
        <v>2</v>
      </c>
    </row>
    <row r="57" spans="1:5" s="31" customFormat="1" ht="15.75" thickBot="1" x14ac:dyDescent="0.3">
      <c r="A57" s="36" t="s">
        <v>145</v>
      </c>
      <c r="B57" s="36"/>
      <c r="C57" s="37">
        <v>1117.43</v>
      </c>
      <c r="D57" s="36" t="s">
        <v>56</v>
      </c>
      <c r="E57" s="37">
        <v>1</v>
      </c>
    </row>
    <row r="58" spans="1:5" s="31" customFormat="1" ht="15.75" thickBot="1" x14ac:dyDescent="0.3">
      <c r="A58" s="36" t="s">
        <v>44</v>
      </c>
      <c r="B58" s="36"/>
      <c r="C58" s="37">
        <v>12542.4</v>
      </c>
      <c r="D58" s="36" t="s">
        <v>37</v>
      </c>
      <c r="E58" s="37">
        <v>90</v>
      </c>
    </row>
    <row r="59" spans="1:5" s="31" customFormat="1" ht="15.75" thickBot="1" x14ac:dyDescent="0.3">
      <c r="A59" s="36" t="s">
        <v>146</v>
      </c>
      <c r="B59" s="36"/>
      <c r="C59" s="37">
        <v>241.44</v>
      </c>
      <c r="D59" s="36" t="s">
        <v>37</v>
      </c>
      <c r="E59" s="37">
        <v>2</v>
      </c>
    </row>
    <row r="60" spans="1:5" s="31" customFormat="1" ht="15.75" thickBot="1" x14ac:dyDescent="0.3">
      <c r="A60" s="36" t="s">
        <v>147</v>
      </c>
      <c r="B60" s="36"/>
      <c r="C60" s="37">
        <v>1315.81</v>
      </c>
      <c r="D60" s="36" t="s">
        <v>148</v>
      </c>
      <c r="E60" s="37">
        <v>1</v>
      </c>
    </row>
    <row r="61" spans="1:5" s="31" customFormat="1" ht="15.75" thickBot="1" x14ac:dyDescent="0.3">
      <c r="A61" s="36" t="s">
        <v>67</v>
      </c>
      <c r="B61" s="36"/>
      <c r="C61" s="37">
        <v>546.42999999999995</v>
      </c>
      <c r="D61" s="36" t="s">
        <v>56</v>
      </c>
      <c r="E61" s="37">
        <v>1</v>
      </c>
    </row>
    <row r="62" spans="1:5" s="31" customFormat="1" ht="15.75" thickBot="1" x14ac:dyDescent="0.3">
      <c r="A62" s="36" t="s">
        <v>149</v>
      </c>
      <c r="B62" s="36"/>
      <c r="C62" s="37">
        <v>870.02</v>
      </c>
      <c r="D62" s="36" t="s">
        <v>56</v>
      </c>
      <c r="E62" s="37">
        <v>2</v>
      </c>
    </row>
    <row r="63" spans="1:5" s="31" customFormat="1" ht="15.75" thickBot="1" x14ac:dyDescent="0.3">
      <c r="A63" s="36" t="s">
        <v>150</v>
      </c>
      <c r="B63" s="36"/>
      <c r="C63" s="37">
        <v>280.05</v>
      </c>
      <c r="D63" s="36" t="s">
        <v>151</v>
      </c>
      <c r="E63" s="37">
        <v>0.01</v>
      </c>
    </row>
    <row r="64" spans="1:5" s="31" customFormat="1" ht="15.75" thickBot="1" x14ac:dyDescent="0.3">
      <c r="A64" s="36" t="s">
        <v>152</v>
      </c>
      <c r="B64" s="36"/>
      <c r="C64" s="37">
        <v>44025.36</v>
      </c>
      <c r="D64" s="36" t="s">
        <v>37</v>
      </c>
      <c r="E64" s="37">
        <v>12</v>
      </c>
    </row>
    <row r="65" spans="1:5" s="31" customFormat="1" ht="15.75" thickBot="1" x14ac:dyDescent="0.3">
      <c r="A65" s="36" t="s">
        <v>73</v>
      </c>
      <c r="B65" s="36"/>
      <c r="C65" s="37">
        <v>609.99</v>
      </c>
      <c r="D65" s="36" t="s">
        <v>56</v>
      </c>
      <c r="E65" s="37">
        <v>1</v>
      </c>
    </row>
    <row r="66" spans="1:5" s="31" customFormat="1" ht="15.75" thickBot="1" x14ac:dyDescent="0.3">
      <c r="A66" s="36" t="s">
        <v>153</v>
      </c>
      <c r="B66" s="36"/>
      <c r="C66" s="37">
        <v>1908.82</v>
      </c>
      <c r="D66" s="36" t="s">
        <v>56</v>
      </c>
      <c r="E66" s="37">
        <v>2</v>
      </c>
    </row>
    <row r="67" spans="1:5" s="31" customFormat="1" ht="15.75" thickBot="1" x14ac:dyDescent="0.3">
      <c r="A67" s="36" t="s">
        <v>76</v>
      </c>
      <c r="B67" s="36"/>
      <c r="C67" s="37">
        <v>14819.97</v>
      </c>
      <c r="D67" s="36" t="s">
        <v>56</v>
      </c>
      <c r="E67" s="37">
        <v>3</v>
      </c>
    </row>
    <row r="68" spans="1:5" s="31" customFormat="1" ht="15.75" thickBot="1" x14ac:dyDescent="0.3">
      <c r="A68" s="36" t="s">
        <v>154</v>
      </c>
      <c r="B68" s="36"/>
      <c r="C68" s="37">
        <v>1149.96</v>
      </c>
      <c r="D68" s="36" t="s">
        <v>56</v>
      </c>
      <c r="E68" s="37">
        <v>3</v>
      </c>
    </row>
    <row r="69" spans="1:5" s="31" customFormat="1" ht="15.75" thickBot="1" x14ac:dyDescent="0.3">
      <c r="A69" s="36" t="s">
        <v>155</v>
      </c>
      <c r="B69" s="36"/>
      <c r="C69" s="37">
        <v>1151.48</v>
      </c>
      <c r="D69" s="36" t="s">
        <v>56</v>
      </c>
      <c r="E69" s="37">
        <v>1</v>
      </c>
    </row>
    <row r="70" spans="1:5" s="31" customFormat="1" ht="15.75" thickBot="1" x14ac:dyDescent="0.3">
      <c r="A70" s="36" t="s">
        <v>156</v>
      </c>
      <c r="B70" s="36"/>
      <c r="C70" s="37">
        <v>4352.88</v>
      </c>
      <c r="D70" s="36" t="s">
        <v>36</v>
      </c>
      <c r="E70" s="37">
        <v>6</v>
      </c>
    </row>
    <row r="71" spans="1:5" s="31" customFormat="1" ht="15.75" thickBot="1" x14ac:dyDescent="0.3">
      <c r="A71" s="36" t="s">
        <v>97</v>
      </c>
      <c r="B71" s="36"/>
      <c r="C71" s="37">
        <v>2984.68</v>
      </c>
      <c r="D71" s="36" t="s">
        <v>56</v>
      </c>
      <c r="E71" s="37">
        <v>2</v>
      </c>
    </row>
    <row r="72" spans="1:5" s="31" customFormat="1" ht="15.75" thickBot="1" x14ac:dyDescent="0.3">
      <c r="A72" s="36" t="s">
        <v>157</v>
      </c>
      <c r="B72" s="36"/>
      <c r="C72" s="37">
        <v>2381</v>
      </c>
      <c r="D72" s="36" t="s">
        <v>36</v>
      </c>
      <c r="E72" s="37">
        <v>1</v>
      </c>
    </row>
    <row r="73" spans="1:5" s="13" customFormat="1" ht="28.5" outlineLevel="2" x14ac:dyDescent="0.25">
      <c r="A73" s="2" t="s">
        <v>16</v>
      </c>
      <c r="B73" s="17"/>
      <c r="C73" s="18"/>
      <c r="D73" s="17"/>
      <c r="E73" s="17"/>
    </row>
    <row r="74" spans="1:5" ht="28.5" x14ac:dyDescent="0.25">
      <c r="A74" s="2" t="s">
        <v>17</v>
      </c>
      <c r="B74" s="3" t="e">
        <f>SUM(#REF!)</f>
        <v>#REF!</v>
      </c>
      <c r="C74" s="10">
        <v>0</v>
      </c>
      <c r="D74" s="12"/>
      <c r="E74" s="11"/>
    </row>
    <row r="75" spans="1:5" ht="28.5" x14ac:dyDescent="0.25">
      <c r="A75" s="2" t="s">
        <v>18</v>
      </c>
      <c r="B75" s="3" t="e">
        <f>#REF!</f>
        <v>#REF!</v>
      </c>
      <c r="C75" s="10">
        <f>0</f>
        <v>0</v>
      </c>
      <c r="D75" s="12"/>
      <c r="E75" s="11"/>
    </row>
    <row r="76" spans="1:5" ht="28.5" x14ac:dyDescent="0.25">
      <c r="A76" s="2" t="s">
        <v>19</v>
      </c>
      <c r="B76" s="3" t="e">
        <f>#REF!+#REF!</f>
        <v>#REF!</v>
      </c>
      <c r="C76" s="10">
        <v>0</v>
      </c>
      <c r="D76" s="12"/>
      <c r="E76" s="11"/>
    </row>
    <row r="77" spans="1:5" ht="29.25" thickBot="1" x14ac:dyDescent="0.3">
      <c r="A77" s="2" t="s">
        <v>20</v>
      </c>
      <c r="B77" s="3" t="e">
        <f>#REF!</f>
        <v>#REF!</v>
      </c>
      <c r="C77" s="10">
        <f>SUM(C78:C79)</f>
        <v>9725.76</v>
      </c>
      <c r="D77" s="12"/>
      <c r="E77" s="11"/>
    </row>
    <row r="78" spans="1:5" s="31" customFormat="1" ht="15.75" thickBot="1" x14ac:dyDescent="0.3">
      <c r="A78" s="36" t="s">
        <v>133</v>
      </c>
      <c r="B78" s="36"/>
      <c r="C78" s="37">
        <v>4660.26</v>
      </c>
      <c r="D78" s="36" t="s">
        <v>32</v>
      </c>
      <c r="E78" s="37">
        <v>20262</v>
      </c>
    </row>
    <row r="79" spans="1:5" s="31" customFormat="1" ht="15.75" thickBot="1" x14ac:dyDescent="0.3">
      <c r="A79" s="36" t="s">
        <v>134</v>
      </c>
      <c r="B79" s="36"/>
      <c r="C79" s="37">
        <v>5065.5</v>
      </c>
      <c r="D79" s="36" t="s">
        <v>32</v>
      </c>
      <c r="E79" s="37">
        <v>20262</v>
      </c>
    </row>
    <row r="80" spans="1:5" ht="29.25" thickBot="1" x14ac:dyDescent="0.3">
      <c r="A80" s="2" t="s">
        <v>21</v>
      </c>
      <c r="B80" s="3" t="e">
        <f>#REF!+#REF!</f>
        <v>#REF!</v>
      </c>
      <c r="C80" s="10">
        <f>SUM(C81:C82)</f>
        <v>37687.32</v>
      </c>
      <c r="D80" s="12"/>
      <c r="E80" s="11"/>
    </row>
    <row r="81" spans="1:6" s="31" customFormat="1" ht="15.75" thickBot="1" x14ac:dyDescent="0.3">
      <c r="A81" s="36" t="s">
        <v>135</v>
      </c>
      <c r="B81" s="36"/>
      <c r="C81" s="37">
        <v>18235.8</v>
      </c>
      <c r="D81" s="36" t="s">
        <v>37</v>
      </c>
      <c r="E81" s="37">
        <v>20262</v>
      </c>
    </row>
    <row r="82" spans="1:6" s="31" customFormat="1" ht="15.75" thickBot="1" x14ac:dyDescent="0.3">
      <c r="A82" s="36" t="s">
        <v>136</v>
      </c>
      <c r="B82" s="36"/>
      <c r="C82" s="37">
        <v>19451.52</v>
      </c>
      <c r="D82" s="36" t="s">
        <v>32</v>
      </c>
      <c r="E82" s="37">
        <v>20262</v>
      </c>
    </row>
    <row r="83" spans="1:6" ht="43.5" thickBot="1" x14ac:dyDescent="0.3">
      <c r="A83" s="2" t="s">
        <v>22</v>
      </c>
      <c r="B83" s="3" t="e">
        <f>#REF!</f>
        <v>#REF!</v>
      </c>
      <c r="C83" s="10">
        <f>C84+C85</f>
        <v>4648.6900000000005</v>
      </c>
      <c r="D83" s="12"/>
      <c r="E83" s="11"/>
    </row>
    <row r="84" spans="1:6" s="31" customFormat="1" ht="15.75" thickBot="1" x14ac:dyDescent="0.3">
      <c r="A84" s="36" t="s">
        <v>127</v>
      </c>
      <c r="B84" s="36"/>
      <c r="C84" s="37">
        <v>2710.96</v>
      </c>
      <c r="D84" s="36" t="s">
        <v>32</v>
      </c>
      <c r="E84" s="37">
        <v>931.6</v>
      </c>
    </row>
    <row r="85" spans="1:6" s="31" customFormat="1" ht="15.75" thickBot="1" x14ac:dyDescent="0.3">
      <c r="A85" s="36" t="s">
        <v>128</v>
      </c>
      <c r="B85" s="36"/>
      <c r="C85" s="37">
        <v>1937.73</v>
      </c>
      <c r="D85" s="36" t="s">
        <v>32</v>
      </c>
      <c r="E85" s="37">
        <v>931.6</v>
      </c>
    </row>
    <row r="86" spans="1:6" ht="57.75" thickBot="1" x14ac:dyDescent="0.3">
      <c r="A86" s="2" t="s">
        <v>23</v>
      </c>
      <c r="B86" s="3" t="e">
        <f>SUM(#REF!)</f>
        <v>#REF!</v>
      </c>
      <c r="C86" s="10">
        <f>SUM(C87:C91)</f>
        <v>85139.96</v>
      </c>
      <c r="D86" s="12"/>
      <c r="E86" s="11"/>
    </row>
    <row r="87" spans="1:6" s="31" customFormat="1" ht="15.75" thickBot="1" x14ac:dyDescent="0.3">
      <c r="A87" s="36" t="s">
        <v>129</v>
      </c>
      <c r="B87" s="36"/>
      <c r="C87" s="37">
        <v>344.45</v>
      </c>
      <c r="D87" s="36" t="s">
        <v>32</v>
      </c>
      <c r="E87" s="37">
        <v>20262</v>
      </c>
    </row>
    <row r="88" spans="1:6" s="31" customFormat="1" ht="15.75" thickBot="1" x14ac:dyDescent="0.3">
      <c r="A88" s="36" t="s">
        <v>130</v>
      </c>
      <c r="B88" s="36"/>
      <c r="C88" s="37">
        <v>344.45</v>
      </c>
      <c r="D88" s="36" t="s">
        <v>32</v>
      </c>
      <c r="E88" s="37">
        <v>20262</v>
      </c>
    </row>
    <row r="89" spans="1:6" s="31" customFormat="1" ht="15.75" thickBot="1" x14ac:dyDescent="0.3">
      <c r="A89" s="36" t="s">
        <v>131</v>
      </c>
      <c r="B89" s="36"/>
      <c r="C89" s="37">
        <v>46607.23</v>
      </c>
      <c r="D89" s="36" t="s">
        <v>32</v>
      </c>
      <c r="E89" s="37">
        <v>19023.36</v>
      </c>
    </row>
    <row r="90" spans="1:6" s="31" customFormat="1" ht="15.75" thickBot="1" x14ac:dyDescent="0.3">
      <c r="A90" s="36" t="s">
        <v>132</v>
      </c>
      <c r="B90" s="36"/>
      <c r="C90" s="37">
        <v>37144.53</v>
      </c>
      <c r="D90" s="36" t="s">
        <v>32</v>
      </c>
      <c r="E90" s="37">
        <v>13507.1</v>
      </c>
    </row>
    <row r="91" spans="1:6" s="31" customFormat="1" ht="15.75" thickBot="1" x14ac:dyDescent="0.3">
      <c r="A91" s="36" t="s">
        <v>137</v>
      </c>
      <c r="B91" s="36"/>
      <c r="C91" s="37">
        <v>699.3</v>
      </c>
      <c r="D91" s="36" t="s">
        <v>138</v>
      </c>
      <c r="E91" s="37">
        <v>90</v>
      </c>
    </row>
    <row r="92" spans="1:6" x14ac:dyDescent="0.25">
      <c r="A92" s="2" t="s">
        <v>24</v>
      </c>
      <c r="B92" s="3">
        <f>B93</f>
        <v>3559.3220338983051</v>
      </c>
      <c r="C92" s="10">
        <f>C93</f>
        <v>4200</v>
      </c>
      <c r="D92" s="12"/>
      <c r="E92" s="11"/>
    </row>
    <row r="93" spans="1:6" ht="45" x14ac:dyDescent="0.25">
      <c r="A93" s="15" t="s">
        <v>49</v>
      </c>
      <c r="B93" s="14">
        <f>C93/1.18</f>
        <v>3559.3220338983051</v>
      </c>
      <c r="C93" s="19">
        <f>E93*12*5</f>
        <v>4200</v>
      </c>
      <c r="D93" s="15" t="s">
        <v>4</v>
      </c>
      <c r="E93" s="15">
        <v>70</v>
      </c>
    </row>
    <row r="94" spans="1:6" x14ac:dyDescent="0.25">
      <c r="A94" s="30" t="s">
        <v>112</v>
      </c>
      <c r="B94" s="20" t="e">
        <f>B12+B15+B18+#REF!+#REF!+#REF!+B74+B75+B76+B77+B80+B83+B86+B92</f>
        <v>#REF!</v>
      </c>
      <c r="C94" s="20">
        <f>C12+C15+C18+C20+C27+C46+C76+C77+C80+C83+C1008+C86+C74+C73</f>
        <v>692507.60666666646</v>
      </c>
      <c r="D94" s="21" t="s">
        <v>25</v>
      </c>
      <c r="E94" s="11"/>
      <c r="F94" s="1" t="b">
        <f>C94=[1]Лист1!$C$69</f>
        <v>0</v>
      </c>
    </row>
    <row r="95" spans="1:6" x14ac:dyDescent="0.25">
      <c r="A95" s="30" t="s">
        <v>113</v>
      </c>
      <c r="B95" s="22"/>
      <c r="C95" s="22">
        <f>C94*1.2+C92</f>
        <v>835209.12799999968</v>
      </c>
      <c r="D95" s="21" t="s">
        <v>25</v>
      </c>
      <c r="E95" s="11"/>
    </row>
    <row r="96" spans="1:6" x14ac:dyDescent="0.25">
      <c r="A96" s="30" t="s">
        <v>114</v>
      </c>
      <c r="B96" s="22"/>
      <c r="C96" s="22">
        <f>C5+C8-C95</f>
        <v>132413.14200000034</v>
      </c>
      <c r="D96" s="21" t="s">
        <v>25</v>
      </c>
      <c r="E96" s="11"/>
    </row>
    <row r="97" spans="1:5" ht="28.5" x14ac:dyDescent="0.25">
      <c r="A97" s="30" t="s">
        <v>115</v>
      </c>
      <c r="B97" s="3"/>
      <c r="C97" s="22">
        <f>C96+C7</f>
        <v>38199.042000000598</v>
      </c>
      <c r="D97" s="21" t="s">
        <v>25</v>
      </c>
      <c r="E97" s="11"/>
    </row>
  </sheetData>
  <mergeCells count="4">
    <mergeCell ref="A11:E11"/>
    <mergeCell ref="C2:E2"/>
    <mergeCell ref="A4:E4"/>
    <mergeCell ref="A1:E1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5"/>
  <sheetViews>
    <sheetView topLeftCell="A112" workbookViewId="0">
      <selection activeCell="A87" activeCellId="2" sqref="A33:XFD33 A85:XFD85 A87:XFD87"/>
    </sheetView>
  </sheetViews>
  <sheetFormatPr defaultRowHeight="15" x14ac:dyDescent="0.25"/>
  <cols>
    <col min="1" max="1" width="44.85546875" customWidth="1"/>
    <col min="2" max="2" width="44.85546875" style="31" hidden="1" customWidth="1"/>
  </cols>
  <sheetData>
    <row r="2" spans="1:5" x14ac:dyDescent="0.25">
      <c r="A2" s="31"/>
      <c r="C2" s="31"/>
      <c r="D2" s="31"/>
      <c r="E2" s="31"/>
    </row>
    <row r="3" spans="1:5" x14ac:dyDescent="0.25">
      <c r="A3" s="31"/>
      <c r="C3" s="31"/>
      <c r="D3" s="31"/>
      <c r="E3" s="31"/>
    </row>
    <row r="4" spans="1:5" ht="15.75" thickBot="1" x14ac:dyDescent="0.3">
      <c r="A4" s="31"/>
      <c r="C4" s="31"/>
      <c r="D4" s="31"/>
      <c r="E4" s="31"/>
    </row>
    <row r="5" spans="1:5" ht="15.75" thickBot="1" x14ac:dyDescent="0.3">
      <c r="A5" s="32" t="s">
        <v>48</v>
      </c>
      <c r="B5" s="32"/>
      <c r="C5" s="32" t="s">
        <v>47</v>
      </c>
      <c r="D5" s="32" t="s">
        <v>46</v>
      </c>
      <c r="E5" s="32" t="s">
        <v>45</v>
      </c>
    </row>
    <row r="6" spans="1:5" s="35" customFormat="1" ht="15.75" thickBot="1" x14ac:dyDescent="0.3">
      <c r="A6" s="34" t="s">
        <v>50</v>
      </c>
      <c r="B6" s="34"/>
      <c r="C6" s="34">
        <v>45554.2</v>
      </c>
      <c r="D6" s="34" t="s">
        <v>29</v>
      </c>
      <c r="E6" s="34">
        <v>860</v>
      </c>
    </row>
    <row r="7" spans="1:5" ht="15.75" thickBot="1" x14ac:dyDescent="0.3">
      <c r="A7" s="33"/>
      <c r="B7" s="33"/>
      <c r="C7" s="33">
        <v>45554.2</v>
      </c>
      <c r="D7" s="33"/>
      <c r="E7" s="33">
        <v>860</v>
      </c>
    </row>
    <row r="8" spans="1:5" s="35" customFormat="1" ht="15.75" thickBot="1" x14ac:dyDescent="0.3">
      <c r="A8" s="34" t="s">
        <v>51</v>
      </c>
      <c r="B8" s="34"/>
      <c r="C8" s="34">
        <v>45872.02</v>
      </c>
      <c r="D8" s="34" t="s">
        <v>29</v>
      </c>
      <c r="E8" s="34">
        <v>866</v>
      </c>
    </row>
    <row r="9" spans="1:5" ht="15.75" thickBot="1" x14ac:dyDescent="0.3">
      <c r="A9" s="33"/>
      <c r="B9" s="33"/>
      <c r="C9" s="33">
        <v>45872.02</v>
      </c>
      <c r="D9" s="33"/>
      <c r="E9" s="33">
        <v>866</v>
      </c>
    </row>
    <row r="10" spans="1:5" s="35" customFormat="1" ht="15.75" thickBot="1" x14ac:dyDescent="0.3">
      <c r="A10" s="34" t="s">
        <v>30</v>
      </c>
      <c r="B10" s="34"/>
      <c r="C10" s="34">
        <v>3391.71</v>
      </c>
      <c r="D10" s="34" t="s">
        <v>31</v>
      </c>
      <c r="E10" s="34">
        <v>7</v>
      </c>
    </row>
    <row r="11" spans="1:5" ht="15.75" thickBot="1" x14ac:dyDescent="0.3">
      <c r="A11" s="33"/>
      <c r="B11" s="33"/>
      <c r="C11" s="33">
        <v>3391.71</v>
      </c>
      <c r="D11" s="33"/>
      <c r="E11" s="33">
        <v>7</v>
      </c>
    </row>
    <row r="12" spans="1:5" s="35" customFormat="1" ht="15.75" thickBot="1" x14ac:dyDescent="0.3">
      <c r="A12" s="34" t="s">
        <v>52</v>
      </c>
      <c r="B12" s="34"/>
      <c r="C12" s="34">
        <v>1823.26</v>
      </c>
      <c r="D12" s="34" t="s">
        <v>32</v>
      </c>
      <c r="E12" s="34">
        <v>20258.400000000001</v>
      </c>
    </row>
    <row r="13" spans="1:5" ht="15.75" thickBot="1" x14ac:dyDescent="0.3">
      <c r="A13" s="33"/>
      <c r="B13" s="33"/>
      <c r="C13" s="33">
        <v>1823.26</v>
      </c>
      <c r="D13" s="33"/>
      <c r="E13" s="33">
        <v>20258.400000000001</v>
      </c>
    </row>
    <row r="14" spans="1:5" s="35" customFormat="1" ht="15.75" thickBot="1" x14ac:dyDescent="0.3">
      <c r="A14" s="34" t="s">
        <v>53</v>
      </c>
      <c r="B14" s="34"/>
      <c r="C14" s="34">
        <v>1823.26</v>
      </c>
      <c r="D14" s="34" t="s">
        <v>32</v>
      </c>
      <c r="E14" s="34">
        <v>20258.400000000001</v>
      </c>
    </row>
    <row r="15" spans="1:5" ht="15.75" thickBot="1" x14ac:dyDescent="0.3">
      <c r="A15" s="33"/>
      <c r="B15" s="33"/>
      <c r="C15" s="33">
        <v>1823.26</v>
      </c>
      <c r="D15" s="33"/>
      <c r="E15" s="33">
        <v>20258.400000000001</v>
      </c>
    </row>
    <row r="16" spans="1:5" s="35" customFormat="1" ht="15.75" thickBot="1" x14ac:dyDescent="0.3">
      <c r="A16" s="34" t="s">
        <v>33</v>
      </c>
      <c r="B16" s="34"/>
      <c r="C16" s="34">
        <v>1464.02</v>
      </c>
      <c r="D16" s="34" t="s">
        <v>32</v>
      </c>
      <c r="E16" s="34">
        <v>1031</v>
      </c>
    </row>
    <row r="17" spans="1:5" s="35" customFormat="1" ht="15.75" thickBot="1" x14ac:dyDescent="0.3">
      <c r="A17" s="34" t="s">
        <v>33</v>
      </c>
      <c r="B17" s="34"/>
      <c r="C17" s="34">
        <v>1322.02</v>
      </c>
      <c r="D17" s="34" t="s">
        <v>32</v>
      </c>
      <c r="E17" s="34">
        <v>931</v>
      </c>
    </row>
    <row r="18" spans="1:5" ht="15.75" thickBot="1" x14ac:dyDescent="0.3">
      <c r="A18" s="33"/>
      <c r="B18" s="33"/>
      <c r="C18" s="33">
        <v>2786.04</v>
      </c>
      <c r="D18" s="33"/>
      <c r="E18" s="33">
        <v>1962</v>
      </c>
    </row>
    <row r="19" spans="1:5" s="35" customFormat="1" ht="15.75" thickBot="1" x14ac:dyDescent="0.3">
      <c r="A19" s="34" t="s">
        <v>54</v>
      </c>
      <c r="B19" s="34"/>
      <c r="C19" s="34">
        <v>417.1</v>
      </c>
      <c r="D19" s="34" t="s">
        <v>32</v>
      </c>
      <c r="E19" s="34">
        <v>0.6</v>
      </c>
    </row>
    <row r="20" spans="1:5" ht="15.75" thickBot="1" x14ac:dyDescent="0.3">
      <c r="A20" s="33"/>
      <c r="B20" s="33"/>
      <c r="C20" s="33">
        <v>417.1</v>
      </c>
      <c r="D20" s="33"/>
      <c r="E20" s="33">
        <v>0.6</v>
      </c>
    </row>
    <row r="21" spans="1:5" s="35" customFormat="1" ht="15.75" thickBot="1" x14ac:dyDescent="0.3">
      <c r="A21" s="34" t="s">
        <v>35</v>
      </c>
      <c r="B21" s="34"/>
      <c r="C21" s="34">
        <v>4046.8</v>
      </c>
      <c r="D21" s="34" t="s">
        <v>36</v>
      </c>
      <c r="E21" s="34">
        <v>5</v>
      </c>
    </row>
    <row r="22" spans="1:5" ht="15.75" thickBot="1" x14ac:dyDescent="0.3">
      <c r="A22" s="33"/>
      <c r="B22" s="33"/>
      <c r="C22" s="33">
        <v>4046.8</v>
      </c>
      <c r="D22" s="33"/>
      <c r="E22" s="33">
        <v>5</v>
      </c>
    </row>
    <row r="23" spans="1:5" s="35" customFormat="1" ht="15.75" thickBot="1" x14ac:dyDescent="0.3">
      <c r="A23" s="34" t="s">
        <v>55</v>
      </c>
      <c r="B23" s="34"/>
      <c r="C23" s="34">
        <v>513.52</v>
      </c>
      <c r="D23" s="34" t="s">
        <v>56</v>
      </c>
      <c r="E23" s="34">
        <v>1</v>
      </c>
    </row>
    <row r="24" spans="1:5" ht="15.75" thickBot="1" x14ac:dyDescent="0.3">
      <c r="A24" s="33"/>
      <c r="B24" s="33"/>
      <c r="C24" s="33">
        <v>513.52</v>
      </c>
      <c r="D24" s="33"/>
      <c r="E24" s="33">
        <v>1</v>
      </c>
    </row>
    <row r="25" spans="1:5" s="35" customFormat="1" ht="15.75" thickBot="1" x14ac:dyDescent="0.3">
      <c r="A25" s="34" t="s">
        <v>57</v>
      </c>
      <c r="B25" s="34"/>
      <c r="C25" s="34">
        <v>82.64</v>
      </c>
      <c r="D25" s="34" t="s">
        <v>56</v>
      </c>
      <c r="E25" s="34">
        <v>1</v>
      </c>
    </row>
    <row r="26" spans="1:5" ht="15.75" thickBot="1" x14ac:dyDescent="0.3">
      <c r="A26" s="33"/>
      <c r="B26" s="33"/>
      <c r="C26" s="33">
        <v>82.64</v>
      </c>
      <c r="D26" s="33"/>
      <c r="E26" s="33">
        <v>1</v>
      </c>
    </row>
    <row r="27" spans="1:5" s="35" customFormat="1" ht="15.75" thickBot="1" x14ac:dyDescent="0.3">
      <c r="A27" s="34" t="s">
        <v>58</v>
      </c>
      <c r="B27" s="34"/>
      <c r="C27" s="34">
        <v>143.52000000000001</v>
      </c>
      <c r="D27" s="34" t="s">
        <v>56</v>
      </c>
      <c r="E27" s="34">
        <v>2</v>
      </c>
    </row>
    <row r="28" spans="1:5" ht="15.75" thickBot="1" x14ac:dyDescent="0.3">
      <c r="A28" s="33"/>
      <c r="B28" s="33"/>
      <c r="C28" s="33">
        <v>143.52000000000001</v>
      </c>
      <c r="D28" s="33"/>
      <c r="E28" s="33">
        <v>2</v>
      </c>
    </row>
    <row r="29" spans="1:5" s="35" customFormat="1" ht="15.75" thickBot="1" x14ac:dyDescent="0.3">
      <c r="A29" s="34" t="s">
        <v>59</v>
      </c>
      <c r="B29" s="34"/>
      <c r="C29" s="34">
        <v>1000.14</v>
      </c>
      <c r="D29" s="34" t="s">
        <v>56</v>
      </c>
      <c r="E29" s="34">
        <v>3</v>
      </c>
    </row>
    <row r="30" spans="1:5" ht="15.75" thickBot="1" x14ac:dyDescent="0.3">
      <c r="A30" s="33"/>
      <c r="B30" s="33"/>
      <c r="C30" s="33">
        <v>1000.14</v>
      </c>
      <c r="D30" s="33"/>
      <c r="E30" s="33">
        <v>3</v>
      </c>
    </row>
    <row r="31" spans="1:5" s="35" customFormat="1" ht="15.75" thickBot="1" x14ac:dyDescent="0.3">
      <c r="A31" s="34" t="s">
        <v>60</v>
      </c>
      <c r="B31" s="34"/>
      <c r="C31" s="34">
        <v>385.59</v>
      </c>
      <c r="D31" s="34" t="s">
        <v>56</v>
      </c>
      <c r="E31" s="34">
        <v>1</v>
      </c>
    </row>
    <row r="32" spans="1:5" ht="15.75" thickBot="1" x14ac:dyDescent="0.3">
      <c r="A32" s="33"/>
      <c r="B32" s="33"/>
      <c r="C32" s="33">
        <v>385.59</v>
      </c>
      <c r="D32" s="33"/>
      <c r="E32" s="33">
        <v>1</v>
      </c>
    </row>
    <row r="33" spans="1:5" s="35" customFormat="1" ht="15.75" thickBot="1" x14ac:dyDescent="0.3">
      <c r="A33" s="34" t="s">
        <v>61</v>
      </c>
      <c r="B33" s="34"/>
      <c r="C33" s="34">
        <v>159.09</v>
      </c>
      <c r="D33" s="34" t="s">
        <v>32</v>
      </c>
      <c r="E33" s="34">
        <v>9358.5</v>
      </c>
    </row>
    <row r="34" spans="1:5" ht="15.75" thickBot="1" x14ac:dyDescent="0.3">
      <c r="A34" s="33"/>
      <c r="B34" s="33"/>
      <c r="C34" s="33">
        <v>159.09</v>
      </c>
      <c r="D34" s="33"/>
      <c r="E34" s="33">
        <v>9358.5</v>
      </c>
    </row>
    <row r="35" spans="1:5" s="35" customFormat="1" ht="15.75" thickBot="1" x14ac:dyDescent="0.3">
      <c r="A35" s="34" t="s">
        <v>62</v>
      </c>
      <c r="B35" s="34"/>
      <c r="C35" s="34">
        <v>3046.55</v>
      </c>
      <c r="D35" s="34" t="s">
        <v>37</v>
      </c>
      <c r="E35" s="34">
        <v>65</v>
      </c>
    </row>
    <row r="36" spans="1:5" ht="15.75" thickBot="1" x14ac:dyDescent="0.3">
      <c r="A36" s="33"/>
      <c r="B36" s="33"/>
      <c r="C36" s="33">
        <v>3046.55</v>
      </c>
      <c r="D36" s="33"/>
      <c r="E36" s="33">
        <v>65</v>
      </c>
    </row>
    <row r="37" spans="1:5" s="35" customFormat="1" ht="15.75" thickBot="1" x14ac:dyDescent="0.3">
      <c r="A37" s="34" t="s">
        <v>63</v>
      </c>
      <c r="B37" s="34"/>
      <c r="C37" s="34">
        <v>1525.72</v>
      </c>
      <c r="D37" s="34" t="s">
        <v>43</v>
      </c>
      <c r="E37" s="34">
        <v>4</v>
      </c>
    </row>
    <row r="38" spans="1:5" ht="15.75" thickBot="1" x14ac:dyDescent="0.3">
      <c r="A38" s="33"/>
      <c r="B38" s="33"/>
      <c r="C38" s="33">
        <v>1525.72</v>
      </c>
      <c r="D38" s="33"/>
      <c r="E38" s="33">
        <v>4</v>
      </c>
    </row>
    <row r="39" spans="1:5" s="35" customFormat="1" ht="15.75" thickBot="1" x14ac:dyDescent="0.3">
      <c r="A39" s="34" t="s">
        <v>64</v>
      </c>
      <c r="B39" s="34"/>
      <c r="C39" s="34">
        <v>797.16</v>
      </c>
      <c r="D39" s="34" t="s">
        <v>56</v>
      </c>
      <c r="E39" s="34">
        <v>4</v>
      </c>
    </row>
    <row r="40" spans="1:5" ht="15.75" thickBot="1" x14ac:dyDescent="0.3">
      <c r="A40" s="33"/>
      <c r="B40" s="33"/>
      <c r="C40" s="33">
        <v>797.16</v>
      </c>
      <c r="D40" s="33"/>
      <c r="E40" s="33">
        <v>4</v>
      </c>
    </row>
    <row r="41" spans="1:5" s="35" customFormat="1" ht="15.75" thickBot="1" x14ac:dyDescent="0.3">
      <c r="A41" s="34" t="s">
        <v>44</v>
      </c>
      <c r="B41" s="34"/>
      <c r="C41" s="34">
        <v>4210.5</v>
      </c>
      <c r="D41" s="34" t="s">
        <v>37</v>
      </c>
      <c r="E41" s="34">
        <v>15</v>
      </c>
    </row>
    <row r="42" spans="1:5" ht="15.75" thickBot="1" x14ac:dyDescent="0.3">
      <c r="A42" s="33"/>
      <c r="B42" s="33"/>
      <c r="C42" s="33">
        <v>4210.5</v>
      </c>
      <c r="D42" s="33"/>
      <c r="E42" s="33">
        <v>15</v>
      </c>
    </row>
    <row r="43" spans="1:5" s="35" customFormat="1" ht="15.75" thickBot="1" x14ac:dyDescent="0.3">
      <c r="A43" s="34" t="s">
        <v>65</v>
      </c>
      <c r="B43" s="34"/>
      <c r="C43" s="34">
        <v>795.15</v>
      </c>
      <c r="D43" s="34" t="s">
        <v>56</v>
      </c>
      <c r="E43" s="34">
        <v>3</v>
      </c>
    </row>
    <row r="44" spans="1:5" ht="15.75" thickBot="1" x14ac:dyDescent="0.3">
      <c r="A44" s="33"/>
      <c r="B44" s="33"/>
      <c r="C44" s="33">
        <v>795.15</v>
      </c>
      <c r="D44" s="33"/>
      <c r="E44" s="33">
        <v>3</v>
      </c>
    </row>
    <row r="45" spans="1:5" s="35" customFormat="1" ht="15.75" thickBot="1" x14ac:dyDescent="0.3">
      <c r="A45" s="34" t="s">
        <v>66</v>
      </c>
      <c r="B45" s="34"/>
      <c r="C45" s="34">
        <v>4959.3599999999997</v>
      </c>
      <c r="D45" s="34" t="s">
        <v>37</v>
      </c>
      <c r="E45" s="34">
        <v>18</v>
      </c>
    </row>
    <row r="46" spans="1:5" ht="15.75" thickBot="1" x14ac:dyDescent="0.3">
      <c r="A46" s="33"/>
      <c r="B46" s="33"/>
      <c r="C46" s="33">
        <v>4959.3599999999997</v>
      </c>
      <c r="D46" s="33"/>
      <c r="E46" s="33">
        <v>18</v>
      </c>
    </row>
    <row r="47" spans="1:5" s="35" customFormat="1" ht="15.75" thickBot="1" x14ac:dyDescent="0.3">
      <c r="A47" s="34" t="s">
        <v>67</v>
      </c>
      <c r="B47" s="34"/>
      <c r="C47" s="34">
        <v>546.42999999999995</v>
      </c>
      <c r="D47" s="34" t="s">
        <v>56</v>
      </c>
      <c r="E47" s="34">
        <v>1</v>
      </c>
    </row>
    <row r="48" spans="1:5" ht="15.75" thickBot="1" x14ac:dyDescent="0.3">
      <c r="A48" s="33"/>
      <c r="B48" s="33"/>
      <c r="C48" s="33">
        <v>546.42999999999995</v>
      </c>
      <c r="D48" s="33"/>
      <c r="E48" s="33">
        <v>1</v>
      </c>
    </row>
    <row r="49" spans="1:5" s="35" customFormat="1" ht="15.75" thickBot="1" x14ac:dyDescent="0.3">
      <c r="A49" s="34" t="s">
        <v>68</v>
      </c>
      <c r="B49" s="34"/>
      <c r="C49" s="34">
        <v>1581.61</v>
      </c>
      <c r="D49" s="34" t="s">
        <v>56</v>
      </c>
      <c r="E49" s="34">
        <v>1</v>
      </c>
    </row>
    <row r="50" spans="1:5" ht="15.75" thickBot="1" x14ac:dyDescent="0.3">
      <c r="A50" s="33"/>
      <c r="B50" s="33"/>
      <c r="C50" s="33">
        <v>1581.61</v>
      </c>
      <c r="D50" s="33"/>
      <c r="E50" s="33">
        <v>1</v>
      </c>
    </row>
    <row r="51" spans="1:5" s="35" customFormat="1" ht="15.75" thickBot="1" x14ac:dyDescent="0.3">
      <c r="A51" s="34" t="s">
        <v>69</v>
      </c>
      <c r="B51" s="34"/>
      <c r="C51" s="34">
        <v>520.01</v>
      </c>
      <c r="D51" s="34" t="s">
        <v>56</v>
      </c>
      <c r="E51" s="34">
        <v>1</v>
      </c>
    </row>
    <row r="52" spans="1:5" s="35" customFormat="1" ht="15.75" thickBot="1" x14ac:dyDescent="0.3">
      <c r="A52" s="34" t="s">
        <v>69</v>
      </c>
      <c r="B52" s="34"/>
      <c r="C52" s="34">
        <v>1034.98</v>
      </c>
      <c r="D52" s="34" t="s">
        <v>56</v>
      </c>
      <c r="E52" s="34">
        <v>1</v>
      </c>
    </row>
    <row r="53" spans="1:5" ht="15.75" thickBot="1" x14ac:dyDescent="0.3">
      <c r="A53" s="33"/>
      <c r="B53" s="33"/>
      <c r="C53" s="33">
        <v>1554.99</v>
      </c>
      <c r="D53" s="33"/>
      <c r="E53" s="33">
        <v>2</v>
      </c>
    </row>
    <row r="54" spans="1:5" s="35" customFormat="1" ht="15.75" thickBot="1" x14ac:dyDescent="0.3">
      <c r="A54" s="34" t="s">
        <v>70</v>
      </c>
      <c r="B54" s="34"/>
      <c r="C54" s="34">
        <v>287.14999999999998</v>
      </c>
      <c r="D54" s="34" t="s">
        <v>32</v>
      </c>
      <c r="E54" s="34">
        <v>0.3</v>
      </c>
    </row>
    <row r="55" spans="1:5" ht="15.75" thickBot="1" x14ac:dyDescent="0.3">
      <c r="A55" s="33"/>
      <c r="B55" s="33"/>
      <c r="C55" s="33">
        <v>287.14999999999998</v>
      </c>
      <c r="D55" s="33"/>
      <c r="E55" s="33">
        <v>0.3</v>
      </c>
    </row>
    <row r="56" spans="1:5" s="35" customFormat="1" ht="15.75" thickBot="1" x14ac:dyDescent="0.3">
      <c r="A56" s="34" t="s">
        <v>71</v>
      </c>
      <c r="B56" s="34"/>
      <c r="C56" s="34">
        <v>55.95</v>
      </c>
      <c r="D56" s="34" t="s">
        <v>37</v>
      </c>
      <c r="E56" s="34">
        <v>0.1</v>
      </c>
    </row>
    <row r="57" spans="1:5" ht="15.75" thickBot="1" x14ac:dyDescent="0.3">
      <c r="A57" s="33"/>
      <c r="B57" s="33"/>
      <c r="C57" s="33">
        <v>55.95</v>
      </c>
      <c r="D57" s="33"/>
      <c r="E57" s="33">
        <v>0.1</v>
      </c>
    </row>
    <row r="58" spans="1:5" s="35" customFormat="1" ht="15.75" thickBot="1" x14ac:dyDescent="0.3">
      <c r="A58" s="34" t="s">
        <v>72</v>
      </c>
      <c r="B58" s="34"/>
      <c r="C58" s="34">
        <v>373.68</v>
      </c>
      <c r="D58" s="34" t="s">
        <v>32</v>
      </c>
      <c r="E58" s="34">
        <v>3</v>
      </c>
    </row>
    <row r="59" spans="1:5" s="35" customFormat="1" ht="15.75" thickBot="1" x14ac:dyDescent="0.3">
      <c r="A59" s="34" t="s">
        <v>72</v>
      </c>
      <c r="B59" s="34"/>
      <c r="C59" s="34">
        <v>3812.34</v>
      </c>
      <c r="D59" s="34" t="s">
        <v>32</v>
      </c>
      <c r="E59" s="34">
        <v>6</v>
      </c>
    </row>
    <row r="60" spans="1:5" ht="15.75" thickBot="1" x14ac:dyDescent="0.3">
      <c r="A60" s="33"/>
      <c r="B60" s="33"/>
      <c r="C60" s="33">
        <v>4186.0200000000004</v>
      </c>
      <c r="D60" s="33"/>
      <c r="E60" s="33">
        <v>9</v>
      </c>
    </row>
    <row r="61" spans="1:5" s="35" customFormat="1" ht="15.75" thickBot="1" x14ac:dyDescent="0.3">
      <c r="A61" s="34" t="s">
        <v>73</v>
      </c>
      <c r="B61" s="34"/>
      <c r="C61" s="34">
        <v>609.99</v>
      </c>
      <c r="D61" s="34" t="s">
        <v>56</v>
      </c>
      <c r="E61" s="34">
        <v>1</v>
      </c>
    </row>
    <row r="62" spans="1:5" ht="15.75" thickBot="1" x14ac:dyDescent="0.3">
      <c r="A62" s="33"/>
      <c r="B62" s="33"/>
      <c r="C62" s="33">
        <v>609.99</v>
      </c>
      <c r="D62" s="33"/>
      <c r="E62" s="33">
        <v>1</v>
      </c>
    </row>
    <row r="63" spans="1:5" s="35" customFormat="1" ht="15.75" thickBot="1" x14ac:dyDescent="0.3">
      <c r="A63" s="34" t="s">
        <v>74</v>
      </c>
      <c r="B63" s="34"/>
      <c r="C63" s="34">
        <v>1918.9</v>
      </c>
      <c r="D63" s="34" t="s">
        <v>56</v>
      </c>
      <c r="E63" s="34">
        <v>1</v>
      </c>
    </row>
    <row r="64" spans="1:5" ht="15.75" thickBot="1" x14ac:dyDescent="0.3">
      <c r="A64" s="33"/>
      <c r="B64" s="33"/>
      <c r="C64" s="33">
        <v>1918.9</v>
      </c>
      <c r="D64" s="33"/>
      <c r="E64" s="33">
        <v>1</v>
      </c>
    </row>
    <row r="65" spans="1:5" s="35" customFormat="1" ht="15.75" thickBot="1" x14ac:dyDescent="0.3">
      <c r="A65" s="34" t="s">
        <v>75</v>
      </c>
      <c r="B65" s="34"/>
      <c r="C65" s="34">
        <v>1083.27</v>
      </c>
      <c r="D65" s="34" t="s">
        <v>56</v>
      </c>
      <c r="E65" s="34">
        <v>1</v>
      </c>
    </row>
    <row r="66" spans="1:5" ht="15.75" thickBot="1" x14ac:dyDescent="0.3">
      <c r="A66" s="33"/>
      <c r="B66" s="33"/>
      <c r="C66" s="33">
        <v>1083.27</v>
      </c>
      <c r="D66" s="33"/>
      <c r="E66" s="33">
        <v>1</v>
      </c>
    </row>
    <row r="67" spans="1:5" s="35" customFormat="1" ht="15.75" thickBot="1" x14ac:dyDescent="0.3">
      <c r="A67" s="34" t="s">
        <v>76</v>
      </c>
      <c r="B67" s="34"/>
      <c r="C67" s="34">
        <v>24699.95</v>
      </c>
      <c r="D67" s="34" t="s">
        <v>56</v>
      </c>
      <c r="E67" s="34">
        <v>5</v>
      </c>
    </row>
    <row r="68" spans="1:5" ht="15.75" thickBot="1" x14ac:dyDescent="0.3">
      <c r="A68" s="33"/>
      <c r="B68" s="33"/>
      <c r="C68" s="33">
        <v>24699.95</v>
      </c>
      <c r="D68" s="33"/>
      <c r="E68" s="33">
        <v>5</v>
      </c>
    </row>
    <row r="69" spans="1:5" s="35" customFormat="1" ht="15.75" thickBot="1" x14ac:dyDescent="0.3">
      <c r="A69" s="34" t="s">
        <v>77</v>
      </c>
      <c r="B69" s="34"/>
      <c r="C69" s="34">
        <v>1488.86</v>
      </c>
      <c r="D69" s="34" t="s">
        <v>32</v>
      </c>
      <c r="E69" s="34">
        <v>2</v>
      </c>
    </row>
    <row r="70" spans="1:5" ht="15.75" thickBot="1" x14ac:dyDescent="0.3">
      <c r="A70" s="33"/>
      <c r="B70" s="33"/>
      <c r="C70" s="33">
        <v>1488.86</v>
      </c>
      <c r="D70" s="33"/>
      <c r="E70" s="33">
        <v>2</v>
      </c>
    </row>
    <row r="71" spans="1:5" s="35" customFormat="1" ht="15.75" thickBot="1" x14ac:dyDescent="0.3">
      <c r="A71" s="34" t="s">
        <v>78</v>
      </c>
      <c r="B71" s="34"/>
      <c r="C71" s="34">
        <v>5480</v>
      </c>
      <c r="D71" s="34" t="s">
        <v>37</v>
      </c>
      <c r="E71" s="34">
        <v>5</v>
      </c>
    </row>
    <row r="72" spans="1:5" ht="15.75" thickBot="1" x14ac:dyDescent="0.3">
      <c r="A72" s="33"/>
      <c r="B72" s="33"/>
      <c r="C72" s="33">
        <v>5480</v>
      </c>
      <c r="D72" s="33"/>
      <c r="E72" s="33">
        <v>5</v>
      </c>
    </row>
    <row r="73" spans="1:5" s="35" customFormat="1" ht="15.75" thickBot="1" x14ac:dyDescent="0.3">
      <c r="A73" s="34" t="s">
        <v>79</v>
      </c>
      <c r="B73" s="34"/>
      <c r="C73" s="34">
        <v>16206.72</v>
      </c>
      <c r="D73" s="34" t="s">
        <v>32</v>
      </c>
      <c r="E73" s="34">
        <v>20258.400000000001</v>
      </c>
    </row>
    <row r="74" spans="1:5" ht="15.75" thickBot="1" x14ac:dyDescent="0.3">
      <c r="A74" s="33"/>
      <c r="B74" s="33"/>
      <c r="C74" s="33">
        <v>16206.72</v>
      </c>
      <c r="D74" s="33"/>
      <c r="E74" s="33">
        <v>20258.400000000001</v>
      </c>
    </row>
    <row r="75" spans="1:5" s="35" customFormat="1" ht="15.75" thickBot="1" x14ac:dyDescent="0.3">
      <c r="A75" s="34" t="s">
        <v>80</v>
      </c>
      <c r="B75" s="34"/>
      <c r="C75" s="34">
        <v>18232.560000000001</v>
      </c>
      <c r="D75" s="34" t="s">
        <v>32</v>
      </c>
      <c r="E75" s="34">
        <v>20258.400000000001</v>
      </c>
    </row>
    <row r="76" spans="1:5" ht="15.75" thickBot="1" x14ac:dyDescent="0.3">
      <c r="A76" s="33"/>
      <c r="B76" s="33"/>
      <c r="C76" s="33">
        <v>18232.560000000001</v>
      </c>
      <c r="D76" s="33"/>
      <c r="E76" s="33">
        <v>20258.400000000001</v>
      </c>
    </row>
    <row r="77" spans="1:5" s="35" customFormat="1" ht="15.75" thickBot="1" x14ac:dyDescent="0.3">
      <c r="A77" s="34" t="s">
        <v>81</v>
      </c>
      <c r="B77" s="34"/>
      <c r="C77" s="34">
        <v>4659.43</v>
      </c>
      <c r="D77" s="34" t="s">
        <v>32</v>
      </c>
      <c r="E77" s="34">
        <v>20258.400000000001</v>
      </c>
    </row>
    <row r="78" spans="1:5" ht="15.75" thickBot="1" x14ac:dyDescent="0.3">
      <c r="A78" s="33"/>
      <c r="B78" s="33"/>
      <c r="C78" s="33">
        <v>4659.43</v>
      </c>
      <c r="D78" s="33"/>
      <c r="E78" s="33">
        <v>20258.400000000001</v>
      </c>
    </row>
    <row r="79" spans="1:5" s="35" customFormat="1" ht="15.75" thickBot="1" x14ac:dyDescent="0.3">
      <c r="A79" s="34" t="s">
        <v>82</v>
      </c>
      <c r="B79" s="34"/>
      <c r="C79" s="34">
        <v>4254.26</v>
      </c>
      <c r="D79" s="34" t="s">
        <v>32</v>
      </c>
      <c r="E79" s="34">
        <v>20258.400000000001</v>
      </c>
    </row>
    <row r="80" spans="1:5" ht="15.75" thickBot="1" x14ac:dyDescent="0.3">
      <c r="A80" s="33"/>
      <c r="B80" s="33"/>
      <c r="C80" s="33">
        <v>4254.26</v>
      </c>
      <c r="D80" s="33"/>
      <c r="E80" s="33">
        <v>20258.400000000001</v>
      </c>
    </row>
    <row r="81" spans="1:5" s="35" customFormat="1" ht="15.75" thickBot="1" x14ac:dyDescent="0.3">
      <c r="A81" s="34" t="s">
        <v>83</v>
      </c>
      <c r="B81" s="34"/>
      <c r="C81" s="34">
        <v>19863.41</v>
      </c>
      <c r="D81" s="34" t="s">
        <v>32</v>
      </c>
      <c r="E81" s="34">
        <v>12492.7</v>
      </c>
    </row>
    <row r="82" spans="1:5" ht="15.75" thickBot="1" x14ac:dyDescent="0.3">
      <c r="A82" s="33"/>
      <c r="B82" s="33"/>
      <c r="C82" s="33">
        <v>19863.41</v>
      </c>
      <c r="D82" s="33"/>
      <c r="E82" s="33">
        <v>12492.7</v>
      </c>
    </row>
    <row r="83" spans="1:5" s="35" customFormat="1" ht="15.75" thickBot="1" x14ac:dyDescent="0.3">
      <c r="A83" s="34" t="s">
        <v>84</v>
      </c>
      <c r="B83" s="34"/>
      <c r="C83" s="34">
        <v>26621.25</v>
      </c>
      <c r="D83" s="34" t="s">
        <v>32</v>
      </c>
      <c r="E83" s="34">
        <v>16036.9</v>
      </c>
    </row>
    <row r="84" spans="1:5" ht="15.75" thickBot="1" x14ac:dyDescent="0.3">
      <c r="A84" s="33"/>
      <c r="B84" s="33"/>
      <c r="C84" s="33">
        <v>26621.25</v>
      </c>
      <c r="D84" s="33"/>
      <c r="E84" s="33">
        <v>16036.9</v>
      </c>
    </row>
    <row r="85" spans="1:5" s="35" customFormat="1" ht="15.75" thickBot="1" x14ac:dyDescent="0.3">
      <c r="A85" s="34" t="s">
        <v>85</v>
      </c>
      <c r="B85" s="34"/>
      <c r="C85" s="34">
        <v>47151.48</v>
      </c>
      <c r="D85" s="34" t="s">
        <v>32</v>
      </c>
      <c r="E85" s="34">
        <v>19245.5</v>
      </c>
    </row>
    <row r="86" spans="1:5" ht="15.75" thickBot="1" x14ac:dyDescent="0.3">
      <c r="A86" s="33"/>
      <c r="B86" s="33"/>
      <c r="C86" s="33">
        <v>47151.48</v>
      </c>
      <c r="D86" s="33"/>
      <c r="E86" s="33">
        <v>19245.5</v>
      </c>
    </row>
    <row r="87" spans="1:5" s="35" customFormat="1" ht="15.75" thickBot="1" x14ac:dyDescent="0.3">
      <c r="A87" s="34" t="s">
        <v>86</v>
      </c>
      <c r="B87" s="34"/>
      <c r="C87" s="34">
        <v>27296.92</v>
      </c>
      <c r="D87" s="34" t="s">
        <v>32</v>
      </c>
      <c r="E87" s="34">
        <v>11141.6</v>
      </c>
    </row>
    <row r="88" spans="1:5" ht="15.75" thickBot="1" x14ac:dyDescent="0.3">
      <c r="A88" s="33"/>
      <c r="B88" s="33"/>
      <c r="C88" s="33">
        <v>27296.92</v>
      </c>
      <c r="D88" s="33"/>
      <c r="E88" s="33">
        <v>11141.6</v>
      </c>
    </row>
    <row r="89" spans="1:5" s="35" customFormat="1" ht="15.75" thickBot="1" x14ac:dyDescent="0.3">
      <c r="A89" s="34" t="s">
        <v>87</v>
      </c>
      <c r="B89" s="34"/>
      <c r="C89" s="34">
        <v>76171.58</v>
      </c>
      <c r="D89" s="34" t="s">
        <v>32</v>
      </c>
      <c r="E89" s="34">
        <v>20258.400000000001</v>
      </c>
    </row>
    <row r="90" spans="1:5" ht="15.75" thickBot="1" x14ac:dyDescent="0.3">
      <c r="A90" s="33"/>
      <c r="B90" s="33"/>
      <c r="C90" s="33">
        <v>76171.58</v>
      </c>
      <c r="D90" s="33"/>
      <c r="E90" s="33">
        <v>20258.400000000001</v>
      </c>
    </row>
    <row r="91" spans="1:5" s="35" customFormat="1" ht="15.75" thickBot="1" x14ac:dyDescent="0.3">
      <c r="A91" s="34" t="s">
        <v>88</v>
      </c>
      <c r="B91" s="34"/>
      <c r="C91" s="34">
        <v>80020.679999999993</v>
      </c>
      <c r="D91" s="34" t="s">
        <v>32</v>
      </c>
      <c r="E91" s="34">
        <v>20258.400000000001</v>
      </c>
    </row>
    <row r="92" spans="1:5" ht="15.75" thickBot="1" x14ac:dyDescent="0.3">
      <c r="A92" s="33"/>
      <c r="B92" s="33"/>
      <c r="C92" s="33">
        <v>80020.679999999993</v>
      </c>
      <c r="D92" s="33"/>
      <c r="E92" s="33">
        <v>20258.400000000001</v>
      </c>
    </row>
    <row r="93" spans="1:5" s="35" customFormat="1" ht="15.75" thickBot="1" x14ac:dyDescent="0.3">
      <c r="A93" s="34" t="s">
        <v>89</v>
      </c>
      <c r="B93" s="34"/>
      <c r="C93" s="34">
        <v>7205.43</v>
      </c>
      <c r="D93" s="34" t="s">
        <v>56</v>
      </c>
      <c r="E93" s="34">
        <v>3</v>
      </c>
    </row>
    <row r="94" spans="1:5" ht="15.75" thickBot="1" x14ac:dyDescent="0.3">
      <c r="A94" s="33"/>
      <c r="B94" s="33"/>
      <c r="C94" s="33">
        <v>7205.43</v>
      </c>
      <c r="D94" s="33"/>
      <c r="E94" s="33">
        <v>3</v>
      </c>
    </row>
    <row r="95" spans="1:5" s="35" customFormat="1" ht="15.75" thickBot="1" x14ac:dyDescent="0.3">
      <c r="A95" s="34" t="s">
        <v>90</v>
      </c>
      <c r="B95" s="34"/>
      <c r="C95" s="34">
        <v>1014.24</v>
      </c>
      <c r="D95" s="34" t="s">
        <v>91</v>
      </c>
      <c r="E95" s="34">
        <v>2</v>
      </c>
    </row>
    <row r="96" spans="1:5" ht="15.75" thickBot="1" x14ac:dyDescent="0.3">
      <c r="A96" s="33"/>
      <c r="B96" s="33"/>
      <c r="C96" s="33">
        <v>1014.24</v>
      </c>
      <c r="D96" s="33"/>
      <c r="E96" s="33">
        <v>2</v>
      </c>
    </row>
    <row r="97" spans="1:5" s="35" customFormat="1" ht="15.75" thickBot="1" x14ac:dyDescent="0.3">
      <c r="A97" s="34" t="s">
        <v>38</v>
      </c>
      <c r="B97" s="34"/>
      <c r="C97" s="34">
        <v>538.79999999999995</v>
      </c>
      <c r="D97" s="34" t="s">
        <v>56</v>
      </c>
      <c r="E97" s="34">
        <v>3</v>
      </c>
    </row>
    <row r="98" spans="1:5" ht="15.75" thickBot="1" x14ac:dyDescent="0.3">
      <c r="A98" s="33"/>
      <c r="B98" s="33"/>
      <c r="C98" s="33">
        <v>538.79999999999995</v>
      </c>
      <c r="D98" s="33"/>
      <c r="E98" s="33">
        <v>3</v>
      </c>
    </row>
    <row r="99" spans="1:5" s="35" customFormat="1" ht="15.75" thickBot="1" x14ac:dyDescent="0.3">
      <c r="A99" s="34" t="s">
        <v>92</v>
      </c>
      <c r="B99" s="34"/>
      <c r="C99" s="34">
        <v>401.18</v>
      </c>
      <c r="D99" s="34" t="s">
        <v>56</v>
      </c>
      <c r="E99" s="34">
        <v>1</v>
      </c>
    </row>
    <row r="100" spans="1:5" ht="15.75" thickBot="1" x14ac:dyDescent="0.3">
      <c r="A100" s="33"/>
      <c r="B100" s="33"/>
      <c r="C100" s="33">
        <v>401.18</v>
      </c>
      <c r="D100" s="33"/>
      <c r="E100" s="33">
        <v>1</v>
      </c>
    </row>
    <row r="101" spans="1:5" s="35" customFormat="1" ht="15.75" thickBot="1" x14ac:dyDescent="0.3">
      <c r="A101" s="34" t="s">
        <v>93</v>
      </c>
      <c r="B101" s="34"/>
      <c r="C101" s="34">
        <v>1620.67</v>
      </c>
      <c r="D101" s="34" t="s">
        <v>32</v>
      </c>
      <c r="E101" s="34">
        <v>20258.400000000001</v>
      </c>
    </row>
    <row r="102" spans="1:5" ht="15.75" thickBot="1" x14ac:dyDescent="0.3">
      <c r="A102" s="33"/>
      <c r="B102" s="33"/>
      <c r="C102" s="33">
        <v>1620.67</v>
      </c>
      <c r="D102" s="33"/>
      <c r="E102" s="33">
        <v>20258.400000000001</v>
      </c>
    </row>
    <row r="103" spans="1:5" s="35" customFormat="1" ht="15.75" thickBot="1" x14ac:dyDescent="0.3">
      <c r="A103" s="34" t="s">
        <v>94</v>
      </c>
      <c r="B103" s="34"/>
      <c r="C103" s="34">
        <v>1823.26</v>
      </c>
      <c r="D103" s="34" t="s">
        <v>32</v>
      </c>
      <c r="E103" s="34">
        <v>20258.400000000001</v>
      </c>
    </row>
    <row r="104" spans="1:5" ht="15.75" thickBot="1" x14ac:dyDescent="0.3">
      <c r="A104" s="33"/>
      <c r="B104" s="33"/>
      <c r="C104" s="33">
        <v>1823.26</v>
      </c>
      <c r="D104" s="33"/>
      <c r="E104" s="33">
        <v>20258.400000000001</v>
      </c>
    </row>
    <row r="105" spans="1:5" s="35" customFormat="1" ht="15.75" thickBot="1" x14ac:dyDescent="0.3">
      <c r="A105" s="34" t="s">
        <v>95</v>
      </c>
      <c r="B105" s="34"/>
      <c r="C105" s="34">
        <v>3812.21</v>
      </c>
      <c r="D105" s="34" t="s">
        <v>34</v>
      </c>
      <c r="E105" s="34">
        <v>1</v>
      </c>
    </row>
    <row r="106" spans="1:5" ht="15.75" thickBot="1" x14ac:dyDescent="0.3">
      <c r="A106" s="33"/>
      <c r="B106" s="33"/>
      <c r="C106" s="33">
        <v>3812.21</v>
      </c>
      <c r="D106" s="33"/>
      <c r="E106" s="33">
        <v>1</v>
      </c>
    </row>
    <row r="107" spans="1:5" s="35" customFormat="1" ht="15.75" thickBot="1" x14ac:dyDescent="0.3">
      <c r="A107" s="34" t="s">
        <v>96</v>
      </c>
      <c r="B107" s="34"/>
      <c r="C107" s="34">
        <v>13528.32</v>
      </c>
      <c r="D107" s="34" t="s">
        <v>56</v>
      </c>
      <c r="E107" s="34">
        <v>1</v>
      </c>
    </row>
    <row r="108" spans="1:5" ht="15.75" thickBot="1" x14ac:dyDescent="0.3">
      <c r="A108" s="33"/>
      <c r="B108" s="33"/>
      <c r="C108" s="33">
        <v>13528.32</v>
      </c>
      <c r="D108" s="33"/>
      <c r="E108" s="33">
        <v>1</v>
      </c>
    </row>
    <row r="109" spans="1:5" s="35" customFormat="1" ht="15.75" thickBot="1" x14ac:dyDescent="0.3">
      <c r="A109" s="34" t="s">
        <v>97</v>
      </c>
      <c r="B109" s="34"/>
      <c r="C109" s="34">
        <v>1492.34</v>
      </c>
      <c r="D109" s="34" t="s">
        <v>56</v>
      </c>
      <c r="E109" s="34">
        <v>1</v>
      </c>
    </row>
    <row r="110" spans="1:5" ht="15.75" thickBot="1" x14ac:dyDescent="0.3">
      <c r="A110" s="33"/>
      <c r="B110" s="33"/>
      <c r="C110" s="33">
        <v>1492.34</v>
      </c>
      <c r="D110" s="33"/>
      <c r="E110" s="33">
        <v>1</v>
      </c>
    </row>
    <row r="111" spans="1:5" s="35" customFormat="1" ht="15.75" thickBot="1" x14ac:dyDescent="0.3">
      <c r="A111" s="34" t="s">
        <v>98</v>
      </c>
      <c r="B111" s="34"/>
      <c r="C111" s="34">
        <v>7698.19</v>
      </c>
      <c r="D111" s="34" t="s">
        <v>32</v>
      </c>
      <c r="E111" s="34">
        <v>20258.400000000001</v>
      </c>
    </row>
    <row r="112" spans="1:5" ht="15.75" thickBot="1" x14ac:dyDescent="0.3">
      <c r="A112" s="33"/>
      <c r="B112" s="33"/>
      <c r="C112" s="33">
        <v>7698.19</v>
      </c>
      <c r="D112" s="33"/>
      <c r="E112" s="33">
        <v>20258.400000000001</v>
      </c>
    </row>
    <row r="113" spans="1:5" s="35" customFormat="1" ht="15.75" thickBot="1" x14ac:dyDescent="0.3">
      <c r="A113" s="34" t="s">
        <v>98</v>
      </c>
      <c r="B113" s="34"/>
      <c r="C113" s="34">
        <v>7698.19</v>
      </c>
      <c r="D113" s="34" t="s">
        <v>32</v>
      </c>
      <c r="E113" s="34">
        <v>20258.400000000001</v>
      </c>
    </row>
    <row r="114" spans="1:5" ht="15.75" thickBot="1" x14ac:dyDescent="0.3">
      <c r="A114" s="33"/>
      <c r="B114" s="33"/>
      <c r="C114" s="33">
        <v>7698.19</v>
      </c>
      <c r="D114" s="33"/>
      <c r="E114" s="33">
        <v>20258.400000000001</v>
      </c>
    </row>
    <row r="115" spans="1:5" s="35" customFormat="1" ht="15.75" thickBot="1" x14ac:dyDescent="0.3">
      <c r="A115" s="34" t="s">
        <v>99</v>
      </c>
      <c r="B115" s="34"/>
      <c r="C115" s="34">
        <v>18966</v>
      </c>
      <c r="D115" s="34" t="s">
        <v>36</v>
      </c>
      <c r="E115" s="34">
        <v>1</v>
      </c>
    </row>
    <row r="116" spans="1:5" ht="15.75" thickBot="1" x14ac:dyDescent="0.3">
      <c r="A116" s="33"/>
      <c r="B116" s="33"/>
      <c r="C116" s="33">
        <v>18966</v>
      </c>
      <c r="D116" s="33"/>
      <c r="E116" s="33">
        <v>1</v>
      </c>
    </row>
    <row r="117" spans="1:5" s="35" customFormat="1" ht="15.75" thickBot="1" x14ac:dyDescent="0.3">
      <c r="A117" s="34" t="s">
        <v>100</v>
      </c>
      <c r="B117" s="34"/>
      <c r="C117" s="34">
        <v>30519</v>
      </c>
      <c r="D117" s="34" t="s">
        <v>36</v>
      </c>
      <c r="E117" s="34">
        <v>1</v>
      </c>
    </row>
    <row r="118" spans="1:5" ht="15.75" thickBot="1" x14ac:dyDescent="0.3">
      <c r="A118" s="33"/>
      <c r="B118" s="33"/>
      <c r="C118" s="33">
        <v>30519</v>
      </c>
      <c r="D118" s="33"/>
      <c r="E118" s="33">
        <v>1</v>
      </c>
    </row>
    <row r="119" spans="1:5" s="35" customFormat="1" ht="15.75" thickBot="1" x14ac:dyDescent="0.3">
      <c r="A119" s="34" t="s">
        <v>39</v>
      </c>
      <c r="B119" s="34"/>
      <c r="C119" s="34">
        <v>86.93</v>
      </c>
      <c r="D119" s="34" t="s">
        <v>56</v>
      </c>
      <c r="E119" s="34">
        <v>1</v>
      </c>
    </row>
    <row r="120" spans="1:5" ht="15.75" thickBot="1" x14ac:dyDescent="0.3">
      <c r="A120" s="33"/>
      <c r="B120" s="33"/>
      <c r="C120" s="33">
        <v>86.93</v>
      </c>
      <c r="D120" s="33"/>
      <c r="E120" s="33">
        <v>1</v>
      </c>
    </row>
    <row r="121" spans="1:5" s="35" customFormat="1" ht="15.75" thickBot="1" x14ac:dyDescent="0.3">
      <c r="A121" s="34" t="s">
        <v>40</v>
      </c>
      <c r="B121" s="34"/>
      <c r="C121" s="34">
        <v>810.42</v>
      </c>
      <c r="D121" s="34" t="s">
        <v>41</v>
      </c>
      <c r="E121" s="34">
        <v>3</v>
      </c>
    </row>
    <row r="122" spans="1:5" ht="15.75" thickBot="1" x14ac:dyDescent="0.3">
      <c r="A122" s="33"/>
      <c r="B122" s="33"/>
      <c r="C122" s="33">
        <v>810.42</v>
      </c>
      <c r="D122" s="33"/>
      <c r="E122" s="33">
        <v>3</v>
      </c>
    </row>
    <row r="123" spans="1:5" s="35" customFormat="1" ht="15.75" thickBot="1" x14ac:dyDescent="0.3">
      <c r="A123" s="34" t="s">
        <v>101</v>
      </c>
      <c r="B123" s="34"/>
      <c r="C123" s="34">
        <v>31352</v>
      </c>
      <c r="D123" s="34" t="s">
        <v>102</v>
      </c>
      <c r="E123" s="34">
        <v>1</v>
      </c>
    </row>
    <row r="124" spans="1:5" ht="15.75" thickBot="1" x14ac:dyDescent="0.3">
      <c r="A124" s="33"/>
      <c r="B124" s="33"/>
      <c r="C124" s="33">
        <v>31352</v>
      </c>
      <c r="D124" s="33"/>
      <c r="E124" s="33">
        <v>1</v>
      </c>
    </row>
    <row r="125" spans="1:5" s="35" customFormat="1" ht="15.75" thickBot="1" x14ac:dyDescent="0.3">
      <c r="A125" s="34" t="s">
        <v>42</v>
      </c>
      <c r="B125" s="34"/>
      <c r="C125" s="34">
        <v>3869.97</v>
      </c>
      <c r="D125" s="34" t="s">
        <v>56</v>
      </c>
      <c r="E125" s="34">
        <v>13</v>
      </c>
    </row>
    <row r="126" spans="1:5" ht="15.75" thickBot="1" x14ac:dyDescent="0.3">
      <c r="A126" s="33"/>
      <c r="B126" s="33"/>
      <c r="C126" s="33">
        <v>3869.97</v>
      </c>
      <c r="D126" s="33"/>
      <c r="E126" s="33">
        <v>13</v>
      </c>
    </row>
    <row r="127" spans="1:5" s="35" customFormat="1" ht="15.75" thickBot="1" x14ac:dyDescent="0.3">
      <c r="A127" s="34" t="s">
        <v>103</v>
      </c>
      <c r="B127" s="34"/>
      <c r="C127" s="34">
        <v>447.87</v>
      </c>
      <c r="D127" s="34" t="s">
        <v>56</v>
      </c>
      <c r="E127" s="34">
        <v>1</v>
      </c>
    </row>
    <row r="128" spans="1:5" ht="15.75" thickBot="1" x14ac:dyDescent="0.3">
      <c r="A128" s="33"/>
      <c r="B128" s="33"/>
      <c r="C128" s="33">
        <v>447.87</v>
      </c>
      <c r="D128" s="33"/>
      <c r="E128" s="33">
        <v>1</v>
      </c>
    </row>
    <row r="129" spans="1:5" s="35" customFormat="1" ht="15.75" thickBot="1" x14ac:dyDescent="0.3">
      <c r="A129" s="34" t="s">
        <v>104</v>
      </c>
      <c r="B129" s="34"/>
      <c r="C129" s="34">
        <v>577.05999999999995</v>
      </c>
      <c r="D129" s="34" t="s">
        <v>56</v>
      </c>
      <c r="E129" s="34">
        <v>1</v>
      </c>
    </row>
    <row r="130" spans="1:5" ht="15.75" thickBot="1" x14ac:dyDescent="0.3">
      <c r="A130" s="33"/>
      <c r="B130" s="33"/>
      <c r="C130" s="33">
        <v>577.05999999999995</v>
      </c>
      <c r="D130" s="33"/>
      <c r="E130" s="33">
        <v>1</v>
      </c>
    </row>
    <row r="131" spans="1:5" s="35" customFormat="1" ht="15.75" thickBot="1" x14ac:dyDescent="0.3">
      <c r="A131" s="34" t="s">
        <v>105</v>
      </c>
      <c r="B131" s="34"/>
      <c r="C131" s="34">
        <v>1397.17</v>
      </c>
      <c r="D131" s="34" t="s">
        <v>56</v>
      </c>
      <c r="E131" s="34">
        <v>1</v>
      </c>
    </row>
    <row r="132" spans="1:5" ht="15.75" thickBot="1" x14ac:dyDescent="0.3">
      <c r="A132" s="33"/>
      <c r="B132" s="33"/>
      <c r="C132" s="33">
        <v>1397.17</v>
      </c>
      <c r="D132" s="33"/>
      <c r="E132" s="33">
        <v>1</v>
      </c>
    </row>
    <row r="133" spans="1:5" s="35" customFormat="1" ht="15.75" thickBot="1" x14ac:dyDescent="0.3">
      <c r="A133" s="34" t="s">
        <v>106</v>
      </c>
      <c r="B133" s="34"/>
      <c r="C133" s="34">
        <v>798.98</v>
      </c>
      <c r="D133" s="34" t="s">
        <v>37</v>
      </c>
      <c r="E133" s="34">
        <v>1</v>
      </c>
    </row>
    <row r="134" spans="1:5" ht="15.75" thickBot="1" x14ac:dyDescent="0.3">
      <c r="A134" s="33"/>
      <c r="B134" s="33"/>
      <c r="C134" s="33">
        <v>798.98</v>
      </c>
      <c r="D134" s="33"/>
      <c r="E134" s="33">
        <v>1</v>
      </c>
    </row>
    <row r="135" spans="1:5" ht="15.75" thickBot="1" x14ac:dyDescent="0.3">
      <c r="A135" s="33"/>
      <c r="B135" s="33"/>
      <c r="C135" s="33">
        <v>622962.97</v>
      </c>
      <c r="D135" s="33"/>
      <c r="E135" s="33">
        <v>315258.00000000006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2019-03-04T02:09:27Z</cp:lastPrinted>
  <dcterms:created xsi:type="dcterms:W3CDTF">2016-03-18T02:51:51Z</dcterms:created>
  <dcterms:modified xsi:type="dcterms:W3CDTF">2021-03-05T00:24:04Z</dcterms:modified>
</cp:coreProperties>
</file>