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1015" windowHeight="9210"/>
  </bookViews>
  <sheets>
    <sheet name="Агинский тракт, д. 59" sheetId="1" r:id="rId1"/>
    <sheet name="Работы 2019 " sheetId="3" r:id="rId2"/>
    <sheet name="Справка" sheetId="4" r:id="rId3"/>
  </sheets>
  <definedNames>
    <definedName name="_xlnm._FilterDatabase" localSheetId="1" hidden="1">'Работы 2019 '!$A$3:$E$48</definedName>
    <definedName name="_xlnm.Print_Area" localSheetId="0">'Агинский тракт, д. 59'!$A$1:$E$79</definedName>
  </definedNames>
  <calcPr calcId="144525"/>
</workbook>
</file>

<file path=xl/calcChain.xml><?xml version="1.0" encoding="utf-8"?>
<calcChain xmlns="http://schemas.openxmlformats.org/spreadsheetml/2006/main">
  <c r="B12" i="1" l="1"/>
  <c r="B76" i="1" l="1"/>
  <c r="B67" i="1"/>
  <c r="B36" i="1" l="1"/>
  <c r="B8" i="1"/>
  <c r="B64" i="1" l="1"/>
  <c r="B58" i="1"/>
  <c r="B30" i="1"/>
  <c r="B23" i="1"/>
  <c r="B20" i="1"/>
  <c r="B17" i="1"/>
  <c r="B14" i="1"/>
  <c r="B75" i="1" s="1"/>
  <c r="B56" i="1"/>
  <c r="B61" i="1"/>
  <c r="H75" i="1" l="1"/>
  <c r="C49" i="3"/>
  <c r="B74" i="1"/>
  <c r="B73" i="1" s="1"/>
  <c r="B10" i="1"/>
  <c r="B9" i="1" s="1"/>
  <c r="B77" i="1" l="1"/>
  <c r="B78" i="1" s="1"/>
  <c r="E49" i="3"/>
</calcChain>
</file>

<file path=xl/sharedStrings.xml><?xml version="1.0" encoding="utf-8"?>
<sst xmlns="http://schemas.openxmlformats.org/spreadsheetml/2006/main" count="316" uniqueCount="139">
  <si>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</si>
  <si>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</si>
  <si>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</si>
  <si>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</si>
  <si>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</si>
  <si>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</si>
  <si>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</si>
  <si>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</si>
  <si>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</si>
  <si>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</si>
  <si>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</si>
  <si>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</si>
  <si>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</si>
  <si>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</si>
  <si>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</si>
  <si>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</si>
  <si>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</si>
  <si>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</si>
  <si>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</si>
  <si>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</si>
  <si>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</si>
  <si>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</si>
  <si>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</si>
  <si>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</si>
  <si>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</si>
  <si>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</si>
  <si>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</si>
  <si>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</si>
  <si>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</si>
  <si>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</si>
  <si>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</si>
  <si>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ул. Агинский тракт, д. 59</t>
  </si>
  <si>
    <t xml:space="preserve">Вагнер Р.В. </t>
  </si>
  <si>
    <t>Смена труб отопления ППР д. 25 (без сварочных рабо</t>
  </si>
  <si>
    <t>Наименование работ</t>
  </si>
  <si>
    <t>Сумма</t>
  </si>
  <si>
    <t>Ед.изм</t>
  </si>
  <si>
    <t>Кол-во</t>
  </si>
  <si>
    <t>Дератизация</t>
  </si>
  <si>
    <t>1м</t>
  </si>
  <si>
    <t>осмотр подвала</t>
  </si>
  <si>
    <t>раз</t>
  </si>
  <si>
    <t>шт.</t>
  </si>
  <si>
    <t>сброс воздуха с системы отопления</t>
  </si>
  <si>
    <t>Доходы по дому: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</si>
  <si>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</si>
  <si>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АГИНСКИЙ тракт д.59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</si>
  <si>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</si>
  <si>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</si>
  <si>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</si>
  <si>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</si>
  <si>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</t>
  </si>
  <si>
    <t>Гор. вода потр.при содер.общего имущ-ва  в МКД 3,4</t>
  </si>
  <si>
    <t>Замена розлива ГВС частично     Агинский тракт 59</t>
  </si>
  <si>
    <t>стояк</t>
  </si>
  <si>
    <t>Замена стояка отопление Агинский тракт 59 кв 15</t>
  </si>
  <si>
    <t>Организация мест накоп.ртуть сод-х ламп 3,4 кв. 20</t>
  </si>
  <si>
    <t>Осмотр сантех. оборудования</t>
  </si>
  <si>
    <t>Прочистка вентиляции</t>
  </si>
  <si>
    <t>Прочистка внутренней канализационной сети</t>
  </si>
  <si>
    <t>Смена стекл</t>
  </si>
  <si>
    <t>Смена труб отопления ППР д. 25 (с прим. сварочных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</si>
  <si>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</si>
  <si>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</si>
  <si>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</si>
  <si>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</si>
  <si>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</si>
  <si>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</si>
  <si>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</si>
  <si>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</si>
  <si>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</si>
  <si>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1,2 кв. 2019г. К=0,6;0,8;0</t>
  </si>
  <si>
    <t>Управление жилым фондом 3,4 кв. 2019г. К=0,6;0,8;0</t>
  </si>
  <si>
    <t>Установка светильников с датчиком на движение</t>
  </si>
  <si>
    <t>Устранение свищей хомутами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</si>
  <si>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</si>
  <si>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</si>
  <si>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</si>
  <si>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изготовление сиденья на качели</t>
  </si>
  <si>
    <t>осмотр кровли ж/ дома с выполнением мелкого ремонт</t>
  </si>
  <si>
    <t>узел</t>
  </si>
  <si>
    <t>покраска теплового узла</t>
  </si>
  <si>
    <t>ремонт задвижек д.80</t>
  </si>
  <si>
    <t>санитарная обрезка сухих вершин  и веток  деревьев</t>
  </si>
  <si>
    <t>сброс воздуха со стояков отопления</t>
  </si>
  <si>
    <t>смена труб ГВС и ХВС  д.20 ПП</t>
  </si>
  <si>
    <t>установка замка на подвальные двери и чердачные лю</t>
  </si>
  <si>
    <t>установка пошагового светильника</t>
  </si>
  <si>
    <t>утепление теплового узла</t>
  </si>
  <si>
    <t>Общий итог</t>
  </si>
  <si>
    <t>Справка об уровне сбора платы за жилое помещение по состоянию на 10.02.2020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</si>
  <si>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</si>
  <si>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</si>
  <si>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</si>
  <si>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</si>
  <si>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</si>
  <si>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</si>
  <si>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</si>
  <si>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</si>
  <si>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</si>
  <si>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</si>
  <si>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</si>
  <si>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АГИНСКИЙ тракт д.59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</si>
  <si>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</si>
  <si>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</si>
  <si>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</si>
  <si>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</si>
  <si>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</si>
  <si>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</si>
  <si>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</si>
  <si>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</si>
  <si>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</si>
  <si>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</si>
  <si>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</si>
  <si>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</si>
  <si>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</si>
  <si>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</si>
  <si>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</si>
  <si>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</si>
  <si>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</si>
  <si>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</si>
  <si>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</si>
  <si>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</si>
  <si>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</si>
  <si>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</si>
  <si>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</si>
  <si>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</si>
  <si>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</si>
  <si>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Управление жилым фондом 3,4 кв. 2019г.К=0,6;0,8;0,85;0,9;1</t>
  </si>
  <si>
    <t>Тех.обслуживание ГО К=0,6;0,8;0,85;0,9;1 (3,4 кв. 2019 г)</t>
  </si>
  <si>
    <t>Тех.обслуживание ГО к=0,6;0,8;0,85;0,9;1 (1,2 кв.2019 г)</t>
  </si>
  <si>
    <t>Организация мест накоп.ртуть сод-х ламп 3,4 кв. 2019 г.</t>
  </si>
  <si>
    <t>Гор. вода потр.при содер.общего имущ-ва  в МКД 1,2 кв. 2019 г.</t>
  </si>
  <si>
    <t>Гор. вода потр.при содер.общего имущ-ва  в МКД 3,4 кв. 2019 г.</t>
  </si>
  <si>
    <t>Хол.вода потр.при содер.общ.имущ. в МКД 1,2 кв.2019 г.</t>
  </si>
  <si>
    <t>Хол.вода потр.при содер.общ.имущ. в МКД 3,4 кв.2019 г.</t>
  </si>
  <si>
    <t>Электрическая энергия потр.при содержании общего имущ. МДК 1,2 кв 2019 г.</t>
  </si>
  <si>
    <t>Электрическая энергия потр.при содержании общего имущ. МДК 3,4 кв 2019 г.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</si>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</sst>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67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vertical="center"/>
    </xf>
    <xf numFmtId="164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/>
    <xf numFmtId="0" fontId="10" fillId="0" borderId="2" xfId="2" applyFont="1" applyFill="1" applyBorder="1" applyAlignment="1">
      <alignment horizontal="left" vertical="center"/>
    </xf>
    <xf numFmtId="164" fontId="6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vertical="center" wrapText="1"/>
    </xf>
    <xf numFmtId="0" fontId="12" fillId="4" borderId="6" xfId="0" applyNumberFormat="1" applyFont="1" applyFill="1" applyBorder="1" applyAlignment="1" applyProtection="1">
      <alignment horizontal="center" vertical="top" wrapText="1"/>
    </xf>
    <xf numFmtId="0" fontId="12" fillId="4" borderId="6" xfId="0" applyNumberFormat="1" applyFont="1" applyFill="1" applyBorder="1" applyAlignment="1" applyProtection="1">
      <alignment horizontal="left" vertical="center" wrapText="1"/>
    </xf>
    <xf numFmtId="0" fontId="12" fillId="4" borderId="7" xfId="0" applyNumberFormat="1" applyFont="1" applyFill="1" applyBorder="1" applyAlignment="1" applyProtection="1">
      <alignment horizontal="left" vertical="center" wrapText="1"/>
    </xf>
    <xf numFmtId="4" fontId="12" fillId="4" borderId="6" xfId="0" applyNumberFormat="1" applyFont="1" applyFill="1" applyBorder="1" applyAlignment="1" applyProtection="1">
      <alignment horizontal="center" vertical="top" wrapText="1"/>
    </xf>
    <xf numFmtId="2" fontId="12" fillId="4" borderId="6" xfId="0" applyNumberFormat="1" applyFont="1" applyFill="1" applyBorder="1" applyAlignment="1" applyProtection="1">
      <alignment horizontal="center" vertical="top" wrapText="1"/>
    </xf>
    <xf numFmtId="0" fontId="12" fillId="4" borderId="6" xfId="0" applyNumberFormat="1" applyFont="1" applyFill="1" applyBorder="1" applyAlignment="1" applyProtection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</xf>
    <xf numFmtId="2" fontId="12" fillId="4" borderId="6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2" xfId="0" applyFill="1" applyBorder="1"/>
    <xf numFmtId="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0" fontId="9" fillId="3" borderId="2" xfId="0" applyFont="1" applyFill="1" applyBorder="1"/>
    <xf numFmtId="4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0" fontId="0" fillId="0" borderId="0" xfId="0" applyFill="1"/>
    <xf numFmtId="164" fontId="4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4" borderId="7" xfId="0" applyNumberFormat="1" applyFont="1" applyFill="1" applyBorder="1" applyAlignment="1" applyProtection="1">
      <alignment horizontal="center" vertical="top" wrapText="1"/>
    </xf>
    <xf numFmtId="0" fontId="12" fillId="4" borderId="8" xfId="0" applyNumberFormat="1" applyFont="1" applyFill="1" applyBorder="1" applyAlignment="1" applyProtection="1">
      <alignment horizontal="center" vertical="top" wrapText="1"/>
    </xf>
    <xf numFmtId="0" fontId="12" fillId="4" borderId="7" xfId="0" applyNumberFormat="1" applyFont="1" applyFill="1" applyBorder="1" applyAlignment="1" applyProtection="1">
      <alignment horizontal="center" vertical="center" wrapText="1"/>
    </xf>
    <xf numFmtId="0" fontId="12" fillId="4" borderId="9" xfId="0" applyNumberFormat="1" applyFont="1" applyFill="1" applyBorder="1" applyAlignment="1" applyProtection="1">
      <alignment horizontal="center" vertical="center" wrapText="1"/>
    </xf>
    <xf numFmtId="0" fontId="12" fillId="4" borderId="8" xfId="0" applyNumberFormat="1" applyFont="1" applyFill="1" applyBorder="1" applyAlignment="1" applyProtection="1">
      <alignment horizontal="center" vertical="center" wrapText="1"/>
    </xf>
    <xf numFmtId="0" fontId="11" fillId="4" borderId="0" xfId="0" applyNumberFormat="1" applyFont="1" applyFill="1" applyBorder="1" applyAlignment="1" applyProtection="1">
      <alignment horizontal="center" vertical="top" wrapText="1"/>
    </xf>
    <xf numFmtId="0" fontId="12" fillId="4" borderId="9" xfId="0" applyNumberFormat="1" applyFont="1" applyFill="1" applyBorder="1" applyAlignment="1" applyProtection="1">
      <alignment horizontal="left" vertical="center" wrapText="1"/>
    </xf>
    <xf numFmtId="0" fontId="12" fillId="4" borderId="8" xfId="0" applyNumberFormat="1" applyFont="1" applyFill="1" applyBorder="1" applyAlignment="1" applyProtection="1">
      <alignment horizontal="left" vertical="center" wrapText="1"/>
    </xf>
    <xf numFmtId="164" fontId="5" fillId="0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8"/>
  <sheetViews>
    <sheetView tabSelected="1" workbookViewId="0">
      <pane ySplit="3" topLeftCell="A4" activePane="bottomLeft" state="frozen"/>
      <selection pane="bottomLeft" activeCell="B75" sqref="B75"/>
    </sheetView>
  </sheetViews>
  <sheetFormatPr defaultRowHeight="15" x14ac:dyDescent="0.25"/>
  <cols>
    <col min="1" max="1" width="75.42578125" style="9" customWidth="1"/>
    <col min="2" max="2" width="17.28515625" style="12" customWidth="1"/>
    <col min="3" max="3" width="12.140625" style="3" customWidth="1"/>
    <col min="4" max="4" width="15.5703125" style="21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49.5" customHeight="1" x14ac:dyDescent="0.25">
      <c r="A1" s="54" t="s">
        <v>0</v>
      </c>
      <c r="B1" s="55"/>
      <c r="C1" s="55"/>
      <c r="D1" s="56"/>
    </row>
    <row r="2" spans="1:4" x14ac:dyDescent="0.25">
      <c r="A2" s="5" t="s">
        <v>31</v>
      </c>
      <c r="B2" s="53" t="s">
        <v>118</v>
      </c>
      <c r="C2" s="53"/>
      <c r="D2" s="53"/>
    </row>
    <row r="3" spans="1:4" s="9" customFormat="1" ht="57" x14ac:dyDescent="0.25">
      <c r="A3" s="4" t="s">
        <v>1</v>
      </c>
      <c r="B3" s="17" t="s">
        <v>30</v>
      </c>
      <c r="C3" s="10" t="s">
        <v>2</v>
      </c>
      <c r="D3" s="17" t="s">
        <v>3</v>
      </c>
    </row>
    <row r="4" spans="1:4" x14ac:dyDescent="0.25">
      <c r="A4" s="4" t="s">
        <v>119</v>
      </c>
      <c r="B4" s="40">
        <v>-139546.85080000001</v>
      </c>
      <c r="C4" s="65" t="s">
        <v>138</v>
      </c>
      <c r="D4" s="17"/>
    </row>
    <row r="5" spans="1:4" x14ac:dyDescent="0.25">
      <c r="A5" s="37" t="s">
        <v>44</v>
      </c>
      <c r="B5" s="37"/>
      <c r="C5" s="37"/>
      <c r="D5" s="38"/>
    </row>
    <row r="6" spans="1:4" x14ac:dyDescent="0.25">
      <c r="A6" s="4" t="s">
        <v>120</v>
      </c>
      <c r="B6" s="40">
        <v>947371.99</v>
      </c>
      <c r="C6" s="65" t="s">
        <v>138</v>
      </c>
      <c r="D6" s="17"/>
    </row>
    <row r="7" spans="1:4" x14ac:dyDescent="0.25">
      <c r="A7" s="4" t="s">
        <v>121</v>
      </c>
      <c r="B7" s="40">
        <v>1221968.3899999999</v>
      </c>
      <c r="C7" s="65" t="s">
        <v>138</v>
      </c>
      <c r="D7" s="17"/>
    </row>
    <row r="8" spans="1:4" x14ac:dyDescent="0.25">
      <c r="A8" s="4" t="s">
        <v>122</v>
      </c>
      <c r="B8" s="40">
        <f>B7-B6</f>
        <v>274596.39999999991</v>
      </c>
      <c r="C8" s="65" t="s">
        <v>138</v>
      </c>
      <c r="D8" s="17"/>
    </row>
    <row r="9" spans="1:4" x14ac:dyDescent="0.25">
      <c r="A9" s="4" t="s">
        <v>4</v>
      </c>
      <c r="B9" s="40">
        <f>B10+B11</f>
        <v>6343.68</v>
      </c>
      <c r="C9" s="65" t="s">
        <v>138</v>
      </c>
      <c r="D9" s="17"/>
    </row>
    <row r="10" spans="1:4" x14ac:dyDescent="0.25">
      <c r="A10" s="16" t="s">
        <v>5</v>
      </c>
      <c r="B10" s="41">
        <f>528.64*12</f>
        <v>6343.68</v>
      </c>
      <c r="C10" s="50" t="s">
        <v>138</v>
      </c>
      <c r="D10" s="17"/>
    </row>
    <row r="11" spans="1:4" hidden="1" x14ac:dyDescent="0.25">
      <c r="A11" s="16" t="s">
        <v>32</v>
      </c>
      <c r="B11" s="41">
        <v>0</v>
      </c>
      <c r="C11" s="50" t="s">
        <v>138</v>
      </c>
      <c r="D11" s="17"/>
    </row>
    <row r="12" spans="1:4" x14ac:dyDescent="0.25">
      <c r="A12" s="5" t="s">
        <v>123</v>
      </c>
      <c r="B12" s="43">
        <f>B6+B9</f>
        <v>953715.67</v>
      </c>
      <c r="C12" s="65" t="s">
        <v>138</v>
      </c>
      <c r="D12" s="7"/>
    </row>
    <row r="13" spans="1:4" x14ac:dyDescent="0.25">
      <c r="A13" s="14" t="s">
        <v>6</v>
      </c>
      <c r="B13" s="42"/>
      <c r="C13" s="14"/>
      <c r="D13" s="18"/>
    </row>
    <row r="14" spans="1:4" x14ac:dyDescent="0.25">
      <c r="A14" s="6" t="s">
        <v>12</v>
      </c>
      <c r="B14" s="43">
        <f>SUM(B15:B16)</f>
        <v>174683.15999999997</v>
      </c>
      <c r="C14" s="65" t="s">
        <v>138</v>
      </c>
      <c r="D14" s="7"/>
    </row>
    <row r="15" spans="1:4" s="49" customFormat="1" x14ac:dyDescent="0.25">
      <c r="A15" s="32" t="s">
        <v>70</v>
      </c>
      <c r="B15" s="44">
        <v>85220.4</v>
      </c>
      <c r="C15" s="34" t="s">
        <v>7</v>
      </c>
      <c r="D15" s="39">
        <v>22665</v>
      </c>
    </row>
    <row r="16" spans="1:4" s="49" customFormat="1" x14ac:dyDescent="0.25">
      <c r="A16" s="32" t="s">
        <v>128</v>
      </c>
      <c r="B16" s="44">
        <v>89462.76</v>
      </c>
      <c r="C16" s="34" t="s">
        <v>7</v>
      </c>
      <c r="D16" s="39">
        <v>22648.799999999999</v>
      </c>
    </row>
    <row r="17" spans="1:4" ht="28.5" x14ac:dyDescent="0.25">
      <c r="A17" s="6" t="s">
        <v>13</v>
      </c>
      <c r="B17" s="43">
        <f>SUM(B18:B19)</f>
        <v>72026.53</v>
      </c>
      <c r="C17" s="65" t="s">
        <v>138</v>
      </c>
      <c r="D17" s="7"/>
    </row>
    <row r="18" spans="1:4" s="49" customFormat="1" x14ac:dyDescent="0.25">
      <c r="A18" s="32" t="s">
        <v>66</v>
      </c>
      <c r="B18" s="44">
        <v>34429.51</v>
      </c>
      <c r="C18" s="34" t="s">
        <v>7</v>
      </c>
      <c r="D18" s="39">
        <v>21653.77</v>
      </c>
    </row>
    <row r="19" spans="1:4" s="49" customFormat="1" x14ac:dyDescent="0.25">
      <c r="A19" s="32" t="s">
        <v>67</v>
      </c>
      <c r="B19" s="44">
        <v>37597.019999999997</v>
      </c>
      <c r="C19" s="34" t="s">
        <v>7</v>
      </c>
      <c r="D19" s="39">
        <v>22648.799999999999</v>
      </c>
    </row>
    <row r="20" spans="1:4" x14ac:dyDescent="0.25">
      <c r="A20" s="6" t="s">
        <v>14</v>
      </c>
      <c r="B20" s="43">
        <f>SUM(B21:B22)</f>
        <v>108376.62</v>
      </c>
      <c r="C20" s="65" t="s">
        <v>138</v>
      </c>
      <c r="D20" s="7"/>
    </row>
    <row r="21" spans="1:4" s="49" customFormat="1" x14ac:dyDescent="0.25">
      <c r="A21" s="32" t="s">
        <v>47</v>
      </c>
      <c r="B21" s="44">
        <v>54718.01</v>
      </c>
      <c r="C21" s="34" t="s">
        <v>15</v>
      </c>
      <c r="D21" s="39">
        <v>1033</v>
      </c>
    </row>
    <row r="22" spans="1:4" s="49" customFormat="1" x14ac:dyDescent="0.25">
      <c r="A22" s="32" t="s">
        <v>48</v>
      </c>
      <c r="B22" s="44">
        <v>53658.61</v>
      </c>
      <c r="C22" s="34" t="s">
        <v>15</v>
      </c>
      <c r="D22" s="39">
        <v>1013</v>
      </c>
    </row>
    <row r="23" spans="1:4" ht="28.5" x14ac:dyDescent="0.25">
      <c r="A23" s="6" t="s">
        <v>16</v>
      </c>
      <c r="B23" s="43">
        <f>SUM(B24:B29)</f>
        <v>25149.07</v>
      </c>
      <c r="C23" s="65" t="s">
        <v>138</v>
      </c>
      <c r="D23" s="7"/>
    </row>
    <row r="24" spans="1:4" s="49" customFormat="1" x14ac:dyDescent="0.25">
      <c r="A24" s="32" t="s">
        <v>132</v>
      </c>
      <c r="B24" s="44">
        <v>2039.85</v>
      </c>
      <c r="C24" s="34" t="s">
        <v>7</v>
      </c>
      <c r="D24" s="39">
        <v>22665</v>
      </c>
    </row>
    <row r="25" spans="1:4" s="49" customFormat="1" x14ac:dyDescent="0.25">
      <c r="A25" s="32" t="s">
        <v>133</v>
      </c>
      <c r="B25" s="44">
        <v>2038.39</v>
      </c>
      <c r="C25" s="34" t="s">
        <v>7</v>
      </c>
      <c r="D25" s="39">
        <v>22648.799999999999</v>
      </c>
    </row>
    <row r="26" spans="1:4" s="49" customFormat="1" x14ac:dyDescent="0.25">
      <c r="A26" s="32" t="s">
        <v>134</v>
      </c>
      <c r="B26" s="44">
        <v>1813.2</v>
      </c>
      <c r="C26" s="34" t="s">
        <v>7</v>
      </c>
      <c r="D26" s="39">
        <v>22665</v>
      </c>
    </row>
    <row r="27" spans="1:4" s="49" customFormat="1" x14ac:dyDescent="0.25">
      <c r="A27" s="32" t="s">
        <v>135</v>
      </c>
      <c r="B27" s="44">
        <v>2038.39</v>
      </c>
      <c r="C27" s="34" t="s">
        <v>7</v>
      </c>
      <c r="D27" s="39">
        <v>22648.799999999999</v>
      </c>
    </row>
    <row r="28" spans="1:4" s="49" customFormat="1" x14ac:dyDescent="0.25">
      <c r="A28" s="32" t="s">
        <v>136</v>
      </c>
      <c r="B28" s="44">
        <v>8612.7000000000007</v>
      </c>
      <c r="C28" s="34" t="s">
        <v>7</v>
      </c>
      <c r="D28" s="39">
        <v>22665</v>
      </c>
    </row>
    <row r="29" spans="1:4" s="49" customFormat="1" x14ac:dyDescent="0.25">
      <c r="A29" s="32" t="s">
        <v>137</v>
      </c>
      <c r="B29" s="44">
        <v>8606.5400000000009</v>
      </c>
      <c r="C29" s="34" t="s">
        <v>7</v>
      </c>
      <c r="D29" s="39">
        <v>22648.799999999999</v>
      </c>
    </row>
    <row r="30" spans="1:4" ht="42.75" x14ac:dyDescent="0.25">
      <c r="A30" s="6" t="s">
        <v>17</v>
      </c>
      <c r="B30" s="43">
        <f>SUM(B31:B35)</f>
        <v>8969.25</v>
      </c>
      <c r="C30" s="65" t="s">
        <v>138</v>
      </c>
      <c r="D30" s="19"/>
    </row>
    <row r="31" spans="1:4" s="49" customFormat="1" x14ac:dyDescent="0.25">
      <c r="A31" s="32" t="s">
        <v>60</v>
      </c>
      <c r="B31" s="44">
        <v>2114.1799999999998</v>
      </c>
      <c r="C31" s="34" t="s">
        <v>7</v>
      </c>
      <c r="D31" s="39">
        <v>2.84</v>
      </c>
    </row>
    <row r="32" spans="1:4" s="49" customFormat="1" x14ac:dyDescent="0.25">
      <c r="A32" s="32" t="s">
        <v>73</v>
      </c>
      <c r="B32" s="44">
        <v>1032.8499999999999</v>
      </c>
      <c r="C32" s="34" t="s">
        <v>42</v>
      </c>
      <c r="D32" s="39">
        <v>1</v>
      </c>
    </row>
    <row r="33" spans="1:5" s="49" customFormat="1" x14ac:dyDescent="0.25">
      <c r="A33" s="32" t="s">
        <v>79</v>
      </c>
      <c r="B33" s="44">
        <v>887.24</v>
      </c>
      <c r="C33" s="34" t="s">
        <v>80</v>
      </c>
      <c r="D33" s="39">
        <v>1</v>
      </c>
    </row>
    <row r="34" spans="1:5" s="49" customFormat="1" x14ac:dyDescent="0.25">
      <c r="A34" s="32" t="s">
        <v>86</v>
      </c>
      <c r="B34" s="44">
        <v>409.06</v>
      </c>
      <c r="C34" s="34" t="s">
        <v>42</v>
      </c>
      <c r="D34" s="39">
        <v>1</v>
      </c>
    </row>
    <row r="35" spans="1:5" s="49" customFormat="1" x14ac:dyDescent="0.25">
      <c r="A35" s="32" t="s">
        <v>87</v>
      </c>
      <c r="B35" s="44">
        <v>4525.92</v>
      </c>
      <c r="C35" s="34" t="s">
        <v>42</v>
      </c>
      <c r="D35" s="39">
        <v>2</v>
      </c>
    </row>
    <row r="36" spans="1:5" ht="42.75" x14ac:dyDescent="0.25">
      <c r="A36" s="6" t="s">
        <v>18</v>
      </c>
      <c r="B36" s="43">
        <f>SUM(B37:B52)</f>
        <v>42975.94</v>
      </c>
      <c r="C36" s="65" t="s">
        <v>138</v>
      </c>
      <c r="D36" s="20"/>
      <c r="E36" s="2" t="s">
        <v>9</v>
      </c>
    </row>
    <row r="37" spans="1:5" s="49" customFormat="1" x14ac:dyDescent="0.25">
      <c r="A37" s="32" t="s">
        <v>49</v>
      </c>
      <c r="B37" s="44">
        <v>969.06</v>
      </c>
      <c r="C37" s="34" t="s">
        <v>50</v>
      </c>
      <c r="D37" s="39">
        <v>2</v>
      </c>
    </row>
    <row r="38" spans="1:5" s="49" customFormat="1" x14ac:dyDescent="0.25">
      <c r="A38" s="32" t="s">
        <v>19</v>
      </c>
      <c r="B38" s="44">
        <v>2428.08</v>
      </c>
      <c r="C38" s="34" t="s">
        <v>20</v>
      </c>
      <c r="D38" s="39">
        <v>3</v>
      </c>
    </row>
    <row r="39" spans="1:5" s="49" customFormat="1" x14ac:dyDescent="0.25">
      <c r="A39" s="32" t="s">
        <v>53</v>
      </c>
      <c r="B39" s="44">
        <v>5927</v>
      </c>
      <c r="C39" s="34" t="s">
        <v>54</v>
      </c>
      <c r="D39" s="39">
        <v>1</v>
      </c>
    </row>
    <row r="40" spans="1:5" s="49" customFormat="1" x14ac:dyDescent="0.25">
      <c r="A40" s="32" t="s">
        <v>55</v>
      </c>
      <c r="B40" s="44">
        <v>7878</v>
      </c>
      <c r="C40" s="34" t="s">
        <v>54</v>
      </c>
      <c r="D40" s="39">
        <v>1</v>
      </c>
    </row>
    <row r="41" spans="1:5" s="49" customFormat="1" x14ac:dyDescent="0.25">
      <c r="A41" s="32" t="s">
        <v>57</v>
      </c>
      <c r="B41" s="44">
        <v>597.87</v>
      </c>
      <c r="C41" s="34" t="s">
        <v>42</v>
      </c>
      <c r="D41" s="39">
        <v>3</v>
      </c>
    </row>
    <row r="42" spans="1:5" s="49" customFormat="1" x14ac:dyDescent="0.25">
      <c r="A42" s="32" t="s">
        <v>59</v>
      </c>
      <c r="B42" s="44">
        <v>1308</v>
      </c>
      <c r="C42" s="34" t="s">
        <v>39</v>
      </c>
      <c r="D42" s="39">
        <v>8</v>
      </c>
    </row>
    <row r="43" spans="1:5" s="49" customFormat="1" x14ac:dyDescent="0.25">
      <c r="A43" s="32" t="s">
        <v>33</v>
      </c>
      <c r="B43" s="44">
        <v>3073.6</v>
      </c>
      <c r="C43" s="34" t="s">
        <v>8</v>
      </c>
      <c r="D43" s="39">
        <v>4</v>
      </c>
    </row>
    <row r="44" spans="1:5" s="49" customFormat="1" x14ac:dyDescent="0.25">
      <c r="A44" s="32" t="s">
        <v>61</v>
      </c>
      <c r="B44" s="44">
        <v>2375.44</v>
      </c>
      <c r="C44" s="34" t="s">
        <v>8</v>
      </c>
      <c r="D44" s="39">
        <v>2</v>
      </c>
    </row>
    <row r="45" spans="1:5" s="49" customFormat="1" x14ac:dyDescent="0.25">
      <c r="A45" s="32" t="s">
        <v>74</v>
      </c>
      <c r="B45" s="44">
        <v>538.79999999999995</v>
      </c>
      <c r="C45" s="34" t="s">
        <v>42</v>
      </c>
      <c r="D45" s="39">
        <v>3</v>
      </c>
    </row>
    <row r="46" spans="1:5" s="49" customFormat="1" x14ac:dyDescent="0.25">
      <c r="A46" s="32" t="s">
        <v>40</v>
      </c>
      <c r="B46" s="44">
        <v>1191.8499999999999</v>
      </c>
      <c r="C46" s="34" t="s">
        <v>41</v>
      </c>
      <c r="D46" s="39">
        <v>4</v>
      </c>
    </row>
    <row r="47" spans="1:5" s="49" customFormat="1" x14ac:dyDescent="0.25">
      <c r="A47" s="32" t="s">
        <v>81</v>
      </c>
      <c r="B47" s="44">
        <v>1328.09</v>
      </c>
      <c r="C47" s="34" t="s">
        <v>42</v>
      </c>
      <c r="D47" s="39">
        <v>1</v>
      </c>
    </row>
    <row r="48" spans="1:5" s="49" customFormat="1" x14ac:dyDescent="0.25">
      <c r="A48" s="32" t="s">
        <v>82</v>
      </c>
      <c r="B48" s="44">
        <v>5660</v>
      </c>
      <c r="C48" s="34" t="s">
        <v>42</v>
      </c>
      <c r="D48" s="39">
        <v>2</v>
      </c>
    </row>
    <row r="49" spans="1:4" s="49" customFormat="1" x14ac:dyDescent="0.25">
      <c r="A49" s="32" t="s">
        <v>43</v>
      </c>
      <c r="B49" s="44">
        <v>2486.12</v>
      </c>
      <c r="C49" s="34" t="s">
        <v>20</v>
      </c>
      <c r="D49" s="39">
        <v>4</v>
      </c>
    </row>
    <row r="50" spans="1:4" s="49" customFormat="1" x14ac:dyDescent="0.25">
      <c r="A50" s="32" t="s">
        <v>84</v>
      </c>
      <c r="B50" s="44">
        <v>6215.3</v>
      </c>
      <c r="C50" s="34" t="s">
        <v>20</v>
      </c>
      <c r="D50" s="39">
        <v>10</v>
      </c>
    </row>
    <row r="51" spans="1:4" s="49" customFormat="1" x14ac:dyDescent="0.25">
      <c r="A51" s="32" t="s">
        <v>85</v>
      </c>
      <c r="B51" s="44">
        <v>160.5</v>
      </c>
      <c r="C51" s="34" t="s">
        <v>8</v>
      </c>
      <c r="D51" s="39">
        <v>0.1</v>
      </c>
    </row>
    <row r="52" spans="1:4" s="49" customFormat="1" x14ac:dyDescent="0.25">
      <c r="A52" s="32" t="s">
        <v>88</v>
      </c>
      <c r="B52" s="44">
        <v>838.23</v>
      </c>
      <c r="C52" s="34" t="s">
        <v>42</v>
      </c>
      <c r="D52" s="39">
        <v>1</v>
      </c>
    </row>
    <row r="53" spans="1:4" ht="28.5" x14ac:dyDescent="0.25">
      <c r="A53" s="6" t="s">
        <v>21</v>
      </c>
      <c r="B53" s="43">
        <v>0</v>
      </c>
      <c r="C53" s="65" t="s">
        <v>138</v>
      </c>
      <c r="D53" s="19"/>
    </row>
    <row r="54" spans="1:4" ht="28.5" x14ac:dyDescent="0.25">
      <c r="A54" s="6" t="s">
        <v>22</v>
      </c>
      <c r="B54" s="43">
        <v>0</v>
      </c>
      <c r="C54" s="65" t="s">
        <v>138</v>
      </c>
      <c r="D54" s="7"/>
    </row>
    <row r="55" spans="1:4" x14ac:dyDescent="0.25">
      <c r="A55" s="6" t="s">
        <v>23</v>
      </c>
      <c r="B55" s="43">
        <v>0</v>
      </c>
      <c r="C55" s="65" t="s">
        <v>138</v>
      </c>
      <c r="D55" s="7"/>
    </row>
    <row r="56" spans="1:4" ht="28.5" x14ac:dyDescent="0.25">
      <c r="A56" s="13" t="s">
        <v>24</v>
      </c>
      <c r="B56" s="43">
        <f>SUM(B57:B57)</f>
        <v>2502.2399999999998</v>
      </c>
      <c r="C56" s="65" t="s">
        <v>138</v>
      </c>
      <c r="D56" s="7"/>
    </row>
    <row r="57" spans="1:4" s="49" customFormat="1" x14ac:dyDescent="0.25">
      <c r="A57" s="32" t="s">
        <v>58</v>
      </c>
      <c r="B57" s="44">
        <v>2502.2399999999998</v>
      </c>
      <c r="C57" s="34" t="s">
        <v>8</v>
      </c>
      <c r="D57" s="39">
        <v>8</v>
      </c>
    </row>
    <row r="58" spans="1:4" ht="28.5" x14ac:dyDescent="0.25">
      <c r="A58" s="13" t="s">
        <v>25</v>
      </c>
      <c r="B58" s="43">
        <f>SUM(B59:B60)</f>
        <v>9968.869999999999</v>
      </c>
      <c r="C58" s="65" t="s">
        <v>138</v>
      </c>
      <c r="D58" s="11"/>
    </row>
    <row r="59" spans="1:4" s="49" customFormat="1" x14ac:dyDescent="0.25">
      <c r="A59" s="32" t="s">
        <v>129</v>
      </c>
      <c r="B59" s="44">
        <v>5209.22</v>
      </c>
      <c r="C59" s="34" t="s">
        <v>7</v>
      </c>
      <c r="D59" s="39">
        <v>22648.799999999999</v>
      </c>
    </row>
    <row r="60" spans="1:4" s="49" customFormat="1" x14ac:dyDescent="0.25">
      <c r="A60" s="32" t="s">
        <v>130</v>
      </c>
      <c r="B60" s="44">
        <v>4759.6499999999996</v>
      </c>
      <c r="C60" s="34" t="s">
        <v>7</v>
      </c>
      <c r="D60" s="39">
        <v>22665</v>
      </c>
    </row>
    <row r="61" spans="1:4" ht="28.5" x14ac:dyDescent="0.25">
      <c r="A61" s="13" t="s">
        <v>26</v>
      </c>
      <c r="B61" s="43">
        <f>SUM(B62:B63)</f>
        <v>38515.919999999998</v>
      </c>
      <c r="C61" s="65" t="s">
        <v>138</v>
      </c>
      <c r="D61" s="7">
        <v>45313.8</v>
      </c>
    </row>
    <row r="62" spans="1:4" s="49" customFormat="1" x14ac:dyDescent="0.25">
      <c r="A62" s="32" t="s">
        <v>62</v>
      </c>
      <c r="B62" s="44">
        <v>18132</v>
      </c>
      <c r="C62" s="34" t="s">
        <v>7</v>
      </c>
      <c r="D62" s="39">
        <v>22665</v>
      </c>
    </row>
    <row r="63" spans="1:4" s="49" customFormat="1" x14ac:dyDescent="0.25">
      <c r="A63" s="32" t="s">
        <v>63</v>
      </c>
      <c r="B63" s="44">
        <v>20383.919999999998</v>
      </c>
      <c r="C63" s="34" t="s">
        <v>7</v>
      </c>
      <c r="D63" s="39">
        <v>22648.799999999999</v>
      </c>
    </row>
    <row r="64" spans="1:4" ht="28.5" x14ac:dyDescent="0.25">
      <c r="A64" s="6" t="s">
        <v>27</v>
      </c>
      <c r="B64" s="43">
        <f>SUM(B65:B66)</f>
        <v>2250.6999999999998</v>
      </c>
      <c r="C64" s="65" t="s">
        <v>138</v>
      </c>
      <c r="D64" s="19"/>
    </row>
    <row r="65" spans="1:8" s="49" customFormat="1" x14ac:dyDescent="0.25">
      <c r="A65" s="32" t="s">
        <v>38</v>
      </c>
      <c r="B65" s="44">
        <v>1006.78</v>
      </c>
      <c r="C65" s="34" t="s">
        <v>7</v>
      </c>
      <c r="D65" s="39">
        <v>709</v>
      </c>
    </row>
    <row r="66" spans="1:8" s="49" customFormat="1" x14ac:dyDescent="0.25">
      <c r="A66" s="32" t="s">
        <v>38</v>
      </c>
      <c r="B66" s="44">
        <v>1243.92</v>
      </c>
      <c r="C66" s="34" t="s">
        <v>7</v>
      </c>
      <c r="D66" s="39">
        <v>876</v>
      </c>
    </row>
    <row r="67" spans="1:8" ht="42.75" x14ac:dyDescent="0.25">
      <c r="A67" s="6" t="s">
        <v>28</v>
      </c>
      <c r="B67" s="43">
        <f>SUM(B68:B72)</f>
        <v>114293.09999999999</v>
      </c>
      <c r="C67" s="65" t="s">
        <v>138</v>
      </c>
      <c r="D67" s="19"/>
    </row>
    <row r="68" spans="1:8" s="49" customFormat="1" x14ac:dyDescent="0.25">
      <c r="A68" s="32" t="s">
        <v>131</v>
      </c>
      <c r="B68" s="44">
        <v>177.99</v>
      </c>
      <c r="C68" s="34" t="s">
        <v>7</v>
      </c>
      <c r="D68" s="39">
        <v>10470.24</v>
      </c>
    </row>
    <row r="69" spans="1:8" s="49" customFormat="1" x14ac:dyDescent="0.25">
      <c r="A69" s="32" t="s">
        <v>68</v>
      </c>
      <c r="B69" s="44">
        <v>53051.73</v>
      </c>
      <c r="C69" s="34" t="s">
        <v>7</v>
      </c>
      <c r="D69" s="39">
        <v>21653.77</v>
      </c>
    </row>
    <row r="70" spans="1:8" s="49" customFormat="1" x14ac:dyDescent="0.25">
      <c r="A70" s="32" t="s">
        <v>69</v>
      </c>
      <c r="B70" s="44">
        <v>52506.239999999998</v>
      </c>
      <c r="C70" s="34" t="s">
        <v>7</v>
      </c>
      <c r="D70" s="39">
        <v>21431.119999999999</v>
      </c>
    </row>
    <row r="71" spans="1:8" s="49" customFormat="1" x14ac:dyDescent="0.25">
      <c r="A71" s="32" t="s">
        <v>78</v>
      </c>
      <c r="B71" s="44">
        <v>1265.8900000000001</v>
      </c>
      <c r="C71" s="34" t="s">
        <v>42</v>
      </c>
      <c r="D71" s="39">
        <v>1</v>
      </c>
    </row>
    <row r="72" spans="1:8" s="49" customFormat="1" x14ac:dyDescent="0.25">
      <c r="A72" s="32" t="s">
        <v>83</v>
      </c>
      <c r="B72" s="44">
        <v>7291.25</v>
      </c>
      <c r="C72" s="34" t="s">
        <v>42</v>
      </c>
      <c r="D72" s="39">
        <v>5</v>
      </c>
    </row>
    <row r="73" spans="1:8" x14ac:dyDescent="0.25">
      <c r="A73" s="6" t="s">
        <v>29</v>
      </c>
      <c r="B73" s="43">
        <f>B74</f>
        <v>4740</v>
      </c>
      <c r="C73" s="65" t="s">
        <v>138</v>
      </c>
      <c r="D73" s="19"/>
    </row>
    <row r="74" spans="1:8" ht="30" x14ac:dyDescent="0.25">
      <c r="A74" s="8" t="s">
        <v>10</v>
      </c>
      <c r="B74" s="45">
        <f>D74*5*12</f>
        <v>4740</v>
      </c>
      <c r="C74" s="11" t="s">
        <v>11</v>
      </c>
      <c r="D74" s="52">
        <v>79</v>
      </c>
    </row>
    <row r="75" spans="1:8" x14ac:dyDescent="0.25">
      <c r="A75" s="5" t="s">
        <v>124</v>
      </c>
      <c r="B75" s="43">
        <f>B14+B17+B20+B23+B30+B36+B53+B54+B55+B56+B58+B61+B64+B67</f>
        <v>599711.39999999991</v>
      </c>
      <c r="C75" s="65" t="s">
        <v>138</v>
      </c>
      <c r="D75" s="11"/>
      <c r="H75" s="1" t="b">
        <f>B75='Работы 2019 '!C49</f>
        <v>1</v>
      </c>
    </row>
    <row r="76" spans="1:8" x14ac:dyDescent="0.25">
      <c r="A76" s="5" t="s">
        <v>125</v>
      </c>
      <c r="B76" s="43">
        <f>B75*1.2+B73</f>
        <v>724393.67999999982</v>
      </c>
      <c r="C76" s="65" t="s">
        <v>138</v>
      </c>
      <c r="D76" s="7"/>
    </row>
    <row r="77" spans="1:8" x14ac:dyDescent="0.25">
      <c r="A77" s="5" t="s">
        <v>126</v>
      </c>
      <c r="B77" s="43">
        <f>B4+B6+B9-B76</f>
        <v>89775.139200000209</v>
      </c>
      <c r="C77" s="65" t="s">
        <v>138</v>
      </c>
      <c r="D77" s="7"/>
    </row>
    <row r="78" spans="1:8" ht="28.5" x14ac:dyDescent="0.25">
      <c r="A78" s="6" t="s">
        <v>127</v>
      </c>
      <c r="B78" s="43">
        <f>B77+B8</f>
        <v>364371.53920000012</v>
      </c>
      <c r="C78" s="65" t="s">
        <v>138</v>
      </c>
      <c r="D78" s="7"/>
    </row>
  </sheetData>
  <sheetProtection sheet="1" objects="1" scenarios="1" formatCells="0" formatColumns="0" formatRows="0" sort="0" autoFilter="0" pivotTables="0"/>
  <mergeCells count="2">
    <mergeCell ref="B2:D2"/>
    <mergeCell ref="A1:D1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workbookViewId="0">
      <pane ySplit="3" topLeftCell="A29" activePane="bottomLeft" state="frozen"/>
      <selection pane="bottomLeft" activeCell="A49" sqref="A49"/>
    </sheetView>
  </sheetViews>
  <sheetFormatPr defaultRowHeight="15" x14ac:dyDescent="0.25"/>
  <cols>
    <col min="1" max="1" width="8.42578125" style="31" customWidth="1"/>
    <col min="2" max="2" width="66.5703125" style="15" customWidth="1"/>
    <col min="3" max="3" width="16.85546875" style="30" customWidth="1"/>
    <col min="4" max="4" width="13.42578125" style="31" customWidth="1"/>
    <col min="5" max="5" width="12.7109375" style="15" customWidth="1"/>
    <col min="6" max="16384" width="9.140625" style="15"/>
  </cols>
  <sheetData>
    <row r="1" spans="1:5" x14ac:dyDescent="0.25">
      <c r="B1" s="15" t="s">
        <v>45</v>
      </c>
    </row>
    <row r="2" spans="1:5" x14ac:dyDescent="0.25">
      <c r="B2" s="15" t="s">
        <v>46</v>
      </c>
    </row>
    <row r="3" spans="1:5" x14ac:dyDescent="0.25">
      <c r="A3" s="35" t="s">
        <v>117</v>
      </c>
      <c r="B3" s="35" t="s">
        <v>34</v>
      </c>
      <c r="C3" s="36" t="s">
        <v>35</v>
      </c>
      <c r="D3" s="35" t="s">
        <v>36</v>
      </c>
      <c r="E3" s="35" t="s">
        <v>37</v>
      </c>
    </row>
    <row r="4" spans="1:5" x14ac:dyDescent="0.25">
      <c r="A4" s="34">
        <v>3</v>
      </c>
      <c r="B4" s="32" t="s">
        <v>47</v>
      </c>
      <c r="C4" s="33">
        <v>54718.01</v>
      </c>
      <c r="D4" s="34" t="s">
        <v>15</v>
      </c>
      <c r="E4" s="32">
        <v>1033</v>
      </c>
    </row>
    <row r="5" spans="1:5" x14ac:dyDescent="0.25">
      <c r="A5" s="34">
        <v>3</v>
      </c>
      <c r="B5" s="32" t="s">
        <v>48</v>
      </c>
      <c r="C5" s="33">
        <v>53658.61</v>
      </c>
      <c r="D5" s="34" t="s">
        <v>15</v>
      </c>
      <c r="E5" s="32">
        <v>1013</v>
      </c>
    </row>
    <row r="6" spans="1:5" x14ac:dyDescent="0.25">
      <c r="A6" s="34">
        <v>6</v>
      </c>
      <c r="B6" s="32" t="s">
        <v>49</v>
      </c>
      <c r="C6" s="33">
        <v>969.06</v>
      </c>
      <c r="D6" s="34" t="s">
        <v>50</v>
      </c>
      <c r="E6" s="32">
        <v>2</v>
      </c>
    </row>
    <row r="7" spans="1:5" x14ac:dyDescent="0.25">
      <c r="A7" s="34">
        <v>4</v>
      </c>
      <c r="B7" s="32" t="s">
        <v>51</v>
      </c>
      <c r="C7" s="33">
        <v>2039.85</v>
      </c>
      <c r="D7" s="34" t="s">
        <v>7</v>
      </c>
      <c r="E7" s="32">
        <v>22665</v>
      </c>
    </row>
    <row r="8" spans="1:5" x14ac:dyDescent="0.25">
      <c r="A8" s="34">
        <v>4</v>
      </c>
      <c r="B8" s="32" t="s">
        <v>52</v>
      </c>
      <c r="C8" s="33">
        <v>2038.39</v>
      </c>
      <c r="D8" s="34" t="s">
        <v>7</v>
      </c>
      <c r="E8" s="32">
        <v>22648.799999999999</v>
      </c>
    </row>
    <row r="9" spans="1:5" x14ac:dyDescent="0.25">
      <c r="A9" s="34">
        <v>13</v>
      </c>
      <c r="B9" s="32" t="s">
        <v>38</v>
      </c>
      <c r="C9" s="33">
        <v>1006.78</v>
      </c>
      <c r="D9" s="34" t="s">
        <v>7</v>
      </c>
      <c r="E9" s="32">
        <v>709</v>
      </c>
    </row>
    <row r="10" spans="1:5" x14ac:dyDescent="0.25">
      <c r="A10" s="34">
        <v>13</v>
      </c>
      <c r="B10" s="32" t="s">
        <v>38</v>
      </c>
      <c r="C10" s="33">
        <v>1243.92</v>
      </c>
      <c r="D10" s="34" t="s">
        <v>7</v>
      </c>
      <c r="E10" s="32">
        <v>876</v>
      </c>
    </row>
    <row r="11" spans="1:5" x14ac:dyDescent="0.25">
      <c r="A11" s="34">
        <v>6</v>
      </c>
      <c r="B11" s="32" t="s">
        <v>19</v>
      </c>
      <c r="C11" s="33">
        <v>2428.08</v>
      </c>
      <c r="D11" s="34" t="s">
        <v>20</v>
      </c>
      <c r="E11" s="32">
        <v>3</v>
      </c>
    </row>
    <row r="12" spans="1:5" x14ac:dyDescent="0.25">
      <c r="A12" s="34">
        <v>6</v>
      </c>
      <c r="B12" s="32" t="s">
        <v>53</v>
      </c>
      <c r="C12" s="33">
        <v>5927</v>
      </c>
      <c r="D12" s="34" t="s">
        <v>54</v>
      </c>
      <c r="E12" s="32">
        <v>1</v>
      </c>
    </row>
    <row r="13" spans="1:5" x14ac:dyDescent="0.25">
      <c r="A13" s="34">
        <v>6</v>
      </c>
      <c r="B13" s="32" t="s">
        <v>55</v>
      </c>
      <c r="C13" s="33">
        <v>7878</v>
      </c>
      <c r="D13" s="34" t="s">
        <v>54</v>
      </c>
      <c r="E13" s="32">
        <v>1</v>
      </c>
    </row>
    <row r="14" spans="1:5" x14ac:dyDescent="0.25">
      <c r="A14" s="34">
        <v>14</v>
      </c>
      <c r="B14" s="32" t="s">
        <v>56</v>
      </c>
      <c r="C14" s="33">
        <v>177.99</v>
      </c>
      <c r="D14" s="34" t="s">
        <v>7</v>
      </c>
      <c r="E14" s="32">
        <v>10470.24</v>
      </c>
    </row>
    <row r="15" spans="1:5" x14ac:dyDescent="0.25">
      <c r="A15" s="34">
        <v>6</v>
      </c>
      <c r="B15" s="32" t="s">
        <v>57</v>
      </c>
      <c r="C15" s="33">
        <v>597.87</v>
      </c>
      <c r="D15" s="34" t="s">
        <v>42</v>
      </c>
      <c r="E15" s="32">
        <v>3</v>
      </c>
    </row>
    <row r="16" spans="1:5" x14ac:dyDescent="0.25">
      <c r="A16" s="34">
        <v>10</v>
      </c>
      <c r="B16" s="32" t="s">
        <v>58</v>
      </c>
      <c r="C16" s="33">
        <v>2502.2399999999998</v>
      </c>
      <c r="D16" s="34" t="s">
        <v>8</v>
      </c>
      <c r="E16" s="32">
        <v>8</v>
      </c>
    </row>
    <row r="17" spans="1:5" x14ac:dyDescent="0.25">
      <c r="A17" s="34">
        <v>6</v>
      </c>
      <c r="B17" s="32" t="s">
        <v>59</v>
      </c>
      <c r="C17" s="33">
        <v>1308</v>
      </c>
      <c r="D17" s="34" t="s">
        <v>39</v>
      </c>
      <c r="E17" s="32">
        <v>8</v>
      </c>
    </row>
    <row r="18" spans="1:5" x14ac:dyDescent="0.25">
      <c r="A18" s="34">
        <v>5</v>
      </c>
      <c r="B18" s="32" t="s">
        <v>60</v>
      </c>
      <c r="C18" s="33">
        <v>2114.1799999999998</v>
      </c>
      <c r="D18" s="34" t="s">
        <v>7</v>
      </c>
      <c r="E18" s="32">
        <v>2.84</v>
      </c>
    </row>
    <row r="19" spans="1:5" x14ac:dyDescent="0.25">
      <c r="A19" s="34">
        <v>6</v>
      </c>
      <c r="B19" s="32" t="s">
        <v>33</v>
      </c>
      <c r="C19" s="33">
        <v>3073.6</v>
      </c>
      <c r="D19" s="34" t="s">
        <v>8</v>
      </c>
      <c r="E19" s="32">
        <v>4</v>
      </c>
    </row>
    <row r="20" spans="1:5" x14ac:dyDescent="0.25">
      <c r="A20" s="34">
        <v>6</v>
      </c>
      <c r="B20" s="32" t="s">
        <v>61</v>
      </c>
      <c r="C20" s="33">
        <v>2375.44</v>
      </c>
      <c r="D20" s="34" t="s">
        <v>8</v>
      </c>
      <c r="E20" s="32">
        <v>2</v>
      </c>
    </row>
    <row r="21" spans="1:5" x14ac:dyDescent="0.25">
      <c r="A21" s="34">
        <v>12</v>
      </c>
      <c r="B21" s="32" t="s">
        <v>62</v>
      </c>
      <c r="C21" s="33">
        <v>18132</v>
      </c>
      <c r="D21" s="34" t="s">
        <v>7</v>
      </c>
      <c r="E21" s="32">
        <v>22665</v>
      </c>
    </row>
    <row r="22" spans="1:5" x14ac:dyDescent="0.25">
      <c r="A22" s="34">
        <v>12</v>
      </c>
      <c r="B22" s="32" t="s">
        <v>63</v>
      </c>
      <c r="C22" s="33">
        <v>20383.919999999998</v>
      </c>
      <c r="D22" s="34" t="s">
        <v>7</v>
      </c>
      <c r="E22" s="32">
        <v>22648.799999999999</v>
      </c>
    </row>
    <row r="23" spans="1:5" x14ac:dyDescent="0.25">
      <c r="A23" s="34">
        <v>11</v>
      </c>
      <c r="B23" s="32" t="s">
        <v>64</v>
      </c>
      <c r="C23" s="33">
        <v>5209.22</v>
      </c>
      <c r="D23" s="34" t="s">
        <v>7</v>
      </c>
      <c r="E23" s="32">
        <v>22648.799999999999</v>
      </c>
    </row>
    <row r="24" spans="1:5" x14ac:dyDescent="0.25">
      <c r="A24" s="34">
        <v>11</v>
      </c>
      <c r="B24" s="32" t="s">
        <v>65</v>
      </c>
      <c r="C24" s="33">
        <v>4759.6499999999996</v>
      </c>
      <c r="D24" s="34" t="s">
        <v>7</v>
      </c>
      <c r="E24" s="32">
        <v>22665</v>
      </c>
    </row>
    <row r="25" spans="1:5" x14ac:dyDescent="0.25">
      <c r="A25" s="34">
        <v>2</v>
      </c>
      <c r="B25" s="32" t="s">
        <v>66</v>
      </c>
      <c r="C25" s="33">
        <v>34429.51</v>
      </c>
      <c r="D25" s="34" t="s">
        <v>7</v>
      </c>
      <c r="E25" s="32">
        <v>21653.77</v>
      </c>
    </row>
    <row r="26" spans="1:5" x14ac:dyDescent="0.25">
      <c r="A26" s="34">
        <v>2</v>
      </c>
      <c r="B26" s="32" t="s">
        <v>67</v>
      </c>
      <c r="C26" s="33">
        <v>37597.019999999997</v>
      </c>
      <c r="D26" s="34" t="s">
        <v>7</v>
      </c>
      <c r="E26" s="32">
        <v>22648.799999999999</v>
      </c>
    </row>
    <row r="27" spans="1:5" x14ac:dyDescent="0.25">
      <c r="A27" s="34">
        <v>14</v>
      </c>
      <c r="B27" s="32" t="s">
        <v>68</v>
      </c>
      <c r="C27" s="33">
        <v>53051.73</v>
      </c>
      <c r="D27" s="34" t="s">
        <v>7</v>
      </c>
      <c r="E27" s="32">
        <v>21653.77</v>
      </c>
    </row>
    <row r="28" spans="1:5" x14ac:dyDescent="0.25">
      <c r="A28" s="34">
        <v>14</v>
      </c>
      <c r="B28" s="32" t="s">
        <v>69</v>
      </c>
      <c r="C28" s="33">
        <v>52506.239999999998</v>
      </c>
      <c r="D28" s="34" t="s">
        <v>7</v>
      </c>
      <c r="E28" s="32">
        <v>21431.119999999999</v>
      </c>
    </row>
    <row r="29" spans="1:5" x14ac:dyDescent="0.25">
      <c r="A29" s="34">
        <v>1</v>
      </c>
      <c r="B29" s="32" t="s">
        <v>71</v>
      </c>
      <c r="C29" s="33">
        <v>85220.4</v>
      </c>
      <c r="D29" s="34" t="s">
        <v>7</v>
      </c>
      <c r="E29" s="32">
        <v>22665</v>
      </c>
    </row>
    <row r="30" spans="1:5" x14ac:dyDescent="0.25">
      <c r="A30" s="34">
        <v>1</v>
      </c>
      <c r="B30" s="32" t="s">
        <v>72</v>
      </c>
      <c r="C30" s="33">
        <v>89462.76</v>
      </c>
      <c r="D30" s="34" t="s">
        <v>7</v>
      </c>
      <c r="E30" s="32">
        <v>22648.799999999999</v>
      </c>
    </row>
    <row r="31" spans="1:5" x14ac:dyDescent="0.25">
      <c r="A31" s="34">
        <v>5</v>
      </c>
      <c r="B31" s="32" t="s">
        <v>73</v>
      </c>
      <c r="C31" s="33">
        <v>1032.8499999999999</v>
      </c>
      <c r="D31" s="34" t="s">
        <v>42</v>
      </c>
      <c r="E31" s="32">
        <v>1</v>
      </c>
    </row>
    <row r="32" spans="1:5" x14ac:dyDescent="0.25">
      <c r="A32" s="34">
        <v>6</v>
      </c>
      <c r="B32" s="32" t="s">
        <v>74</v>
      </c>
      <c r="C32" s="33">
        <v>538.79999999999995</v>
      </c>
      <c r="D32" s="34" t="s">
        <v>42</v>
      </c>
      <c r="E32" s="32">
        <v>3</v>
      </c>
    </row>
    <row r="33" spans="1:5" x14ac:dyDescent="0.25">
      <c r="A33" s="34">
        <v>4</v>
      </c>
      <c r="B33" s="32" t="s">
        <v>75</v>
      </c>
      <c r="C33" s="33">
        <v>1813.2</v>
      </c>
      <c r="D33" s="34" t="s">
        <v>7</v>
      </c>
      <c r="E33" s="32">
        <v>22665</v>
      </c>
    </row>
    <row r="34" spans="1:5" x14ac:dyDescent="0.25">
      <c r="A34" s="34">
        <v>4</v>
      </c>
      <c r="B34" s="32" t="s">
        <v>76</v>
      </c>
      <c r="C34" s="33">
        <v>2038.39</v>
      </c>
      <c r="D34" s="34" t="s">
        <v>7</v>
      </c>
      <c r="E34" s="32">
        <v>22648.799999999999</v>
      </c>
    </row>
    <row r="35" spans="1:5" x14ac:dyDescent="0.25">
      <c r="A35" s="34">
        <v>4</v>
      </c>
      <c r="B35" s="32" t="s">
        <v>77</v>
      </c>
      <c r="C35" s="33">
        <v>8612.7000000000007</v>
      </c>
      <c r="D35" s="34" t="s">
        <v>7</v>
      </c>
      <c r="E35" s="32">
        <v>22665</v>
      </c>
    </row>
    <row r="36" spans="1:5" x14ac:dyDescent="0.25">
      <c r="A36" s="34">
        <v>4</v>
      </c>
      <c r="B36" s="32" t="s">
        <v>77</v>
      </c>
      <c r="C36" s="33">
        <v>8606.5400000000009</v>
      </c>
      <c r="D36" s="34" t="s">
        <v>7</v>
      </c>
      <c r="E36" s="32">
        <v>22648.799999999999</v>
      </c>
    </row>
    <row r="37" spans="1:5" x14ac:dyDescent="0.25">
      <c r="A37" s="34">
        <v>14</v>
      </c>
      <c r="B37" s="32" t="s">
        <v>78</v>
      </c>
      <c r="C37" s="33">
        <v>1265.8900000000001</v>
      </c>
      <c r="D37" s="34" t="s">
        <v>42</v>
      </c>
      <c r="E37" s="32">
        <v>1</v>
      </c>
    </row>
    <row r="38" spans="1:5" x14ac:dyDescent="0.25">
      <c r="A38" s="34">
        <v>5</v>
      </c>
      <c r="B38" s="32" t="s">
        <v>79</v>
      </c>
      <c r="C38" s="33">
        <v>887.24</v>
      </c>
      <c r="D38" s="34" t="s">
        <v>80</v>
      </c>
      <c r="E38" s="32">
        <v>1</v>
      </c>
    </row>
    <row r="39" spans="1:5" x14ac:dyDescent="0.25">
      <c r="A39" s="34">
        <v>6</v>
      </c>
      <c r="B39" s="32" t="s">
        <v>40</v>
      </c>
      <c r="C39" s="33">
        <v>1191.8499999999999</v>
      </c>
      <c r="D39" s="34" t="s">
        <v>41</v>
      </c>
      <c r="E39" s="32">
        <v>4</v>
      </c>
    </row>
    <row r="40" spans="1:5" x14ac:dyDescent="0.25">
      <c r="A40" s="34">
        <v>6</v>
      </c>
      <c r="B40" s="32" t="s">
        <v>81</v>
      </c>
      <c r="C40" s="33">
        <v>1328.09</v>
      </c>
      <c r="D40" s="34" t="s">
        <v>42</v>
      </c>
      <c r="E40" s="32">
        <v>1</v>
      </c>
    </row>
    <row r="41" spans="1:5" x14ac:dyDescent="0.25">
      <c r="A41" s="34">
        <v>6</v>
      </c>
      <c r="B41" s="32" t="s">
        <v>82</v>
      </c>
      <c r="C41" s="33">
        <v>5660</v>
      </c>
      <c r="D41" s="34" t="s">
        <v>42</v>
      </c>
      <c r="E41" s="32">
        <v>2</v>
      </c>
    </row>
    <row r="42" spans="1:5" x14ac:dyDescent="0.25">
      <c r="A42" s="34">
        <v>14</v>
      </c>
      <c r="B42" s="32" t="s">
        <v>83</v>
      </c>
      <c r="C42" s="33">
        <v>7291.25</v>
      </c>
      <c r="D42" s="34" t="s">
        <v>42</v>
      </c>
      <c r="E42" s="32">
        <v>5</v>
      </c>
    </row>
    <row r="43" spans="1:5" x14ac:dyDescent="0.25">
      <c r="A43" s="34">
        <v>6</v>
      </c>
      <c r="B43" s="32" t="s">
        <v>43</v>
      </c>
      <c r="C43" s="33">
        <v>2486.12</v>
      </c>
      <c r="D43" s="34" t="s">
        <v>20</v>
      </c>
      <c r="E43" s="32">
        <v>4</v>
      </c>
    </row>
    <row r="44" spans="1:5" x14ac:dyDescent="0.25">
      <c r="A44" s="34">
        <v>6</v>
      </c>
      <c r="B44" s="32" t="s">
        <v>84</v>
      </c>
      <c r="C44" s="33">
        <v>6215.3</v>
      </c>
      <c r="D44" s="34" t="s">
        <v>20</v>
      </c>
      <c r="E44" s="32">
        <v>10</v>
      </c>
    </row>
    <row r="45" spans="1:5" x14ac:dyDescent="0.25">
      <c r="A45" s="34">
        <v>6</v>
      </c>
      <c r="B45" s="32" t="s">
        <v>85</v>
      </c>
      <c r="C45" s="33">
        <v>160.5</v>
      </c>
      <c r="D45" s="34" t="s">
        <v>8</v>
      </c>
      <c r="E45" s="32">
        <v>0.1</v>
      </c>
    </row>
    <row r="46" spans="1:5" x14ac:dyDescent="0.25">
      <c r="A46" s="34">
        <v>5</v>
      </c>
      <c r="B46" s="32" t="s">
        <v>86</v>
      </c>
      <c r="C46" s="33">
        <v>409.06</v>
      </c>
      <c r="D46" s="34" t="s">
        <v>42</v>
      </c>
      <c r="E46" s="32">
        <v>1</v>
      </c>
    </row>
    <row r="47" spans="1:5" x14ac:dyDescent="0.25">
      <c r="A47" s="34">
        <v>5</v>
      </c>
      <c r="B47" s="32" t="s">
        <v>87</v>
      </c>
      <c r="C47" s="33">
        <v>4525.92</v>
      </c>
      <c r="D47" s="34" t="s">
        <v>42</v>
      </c>
      <c r="E47" s="32">
        <v>2</v>
      </c>
    </row>
    <row r="48" spans="1:5" x14ac:dyDescent="0.25">
      <c r="A48" s="34">
        <v>6</v>
      </c>
      <c r="B48" s="32" t="s">
        <v>88</v>
      </c>
      <c r="C48" s="33">
        <v>838.23</v>
      </c>
      <c r="D48" s="34" t="s">
        <v>42</v>
      </c>
      <c r="E48" s="32">
        <v>1</v>
      </c>
    </row>
    <row r="49" spans="1:5" x14ac:dyDescent="0.25">
      <c r="A49" s="66"/>
      <c r="B49" s="46" t="s">
        <v>89</v>
      </c>
      <c r="C49" s="47">
        <f>SUBTOTAL(9,C4:C48)</f>
        <v>599711.4</v>
      </c>
      <c r="D49" s="48"/>
      <c r="E49" s="47">
        <f>SUBTOTAL(9,E4:E48)</f>
        <v>373442.43999999994</v>
      </c>
    </row>
  </sheetData>
  <autoFilter ref="A3:E4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22" sqref="G22"/>
    </sheetView>
  </sheetViews>
  <sheetFormatPr defaultRowHeight="15" x14ac:dyDescent="0.25"/>
  <cols>
    <col min="1" max="1" width="8.5703125" style="15" customWidth="1"/>
    <col min="2" max="2" width="6.28515625" style="15" customWidth="1"/>
    <col min="3" max="3" width="18.85546875" style="15" customWidth="1"/>
    <col min="4" max="4" width="14.42578125" style="15" customWidth="1"/>
    <col min="5" max="5" width="11.7109375" style="15" customWidth="1"/>
    <col min="6" max="8" width="15.7109375" style="15" customWidth="1"/>
    <col min="9" max="16384" width="9.140625" style="15"/>
  </cols>
  <sheetData>
    <row r="1" spans="1:8" ht="16.5" x14ac:dyDescent="0.25">
      <c r="A1" s="62" t="s">
        <v>90</v>
      </c>
      <c r="B1" s="62"/>
      <c r="C1" s="62"/>
      <c r="D1" s="62"/>
      <c r="E1" s="62"/>
      <c r="F1" s="62"/>
      <c r="G1" s="62"/>
      <c r="H1" s="62"/>
    </row>
    <row r="3" spans="1:8" s="51" customFormat="1" ht="26.25" customHeight="1" x14ac:dyDescent="0.25">
      <c r="A3" s="27" t="s">
        <v>91</v>
      </c>
      <c r="B3" s="59" t="s">
        <v>92</v>
      </c>
      <c r="C3" s="61"/>
      <c r="D3" s="27" t="s">
        <v>93</v>
      </c>
      <c r="E3" s="27" t="s">
        <v>94</v>
      </c>
      <c r="F3" s="27" t="s">
        <v>95</v>
      </c>
      <c r="G3" s="27" t="s">
        <v>96</v>
      </c>
      <c r="H3" s="27" t="s">
        <v>97</v>
      </c>
    </row>
    <row r="4" spans="1:8" ht="25.5" x14ac:dyDescent="0.25">
      <c r="A4" s="23" t="s">
        <v>98</v>
      </c>
      <c r="B4" s="24" t="s">
        <v>99</v>
      </c>
      <c r="C4" s="63" t="s">
        <v>100</v>
      </c>
      <c r="D4" s="63"/>
      <c r="E4" s="63"/>
      <c r="F4" s="63"/>
      <c r="G4" s="63"/>
      <c r="H4" s="64"/>
    </row>
    <row r="5" spans="1:8" x14ac:dyDescent="0.25">
      <c r="A5" s="22" t="s">
        <v>101</v>
      </c>
      <c r="B5" s="57" t="s">
        <v>102</v>
      </c>
      <c r="C5" s="58"/>
      <c r="D5" s="25">
        <v>93316.39</v>
      </c>
      <c r="E5" s="25">
        <v>50049.95</v>
      </c>
      <c r="F5" s="26">
        <v>53.63</v>
      </c>
      <c r="G5" s="27" t="s">
        <v>103</v>
      </c>
      <c r="H5" s="27" t="s">
        <v>104</v>
      </c>
    </row>
    <row r="6" spans="1:8" x14ac:dyDescent="0.25">
      <c r="A6" s="22" t="s">
        <v>101</v>
      </c>
      <c r="B6" s="57" t="s">
        <v>102</v>
      </c>
      <c r="C6" s="58"/>
      <c r="D6" s="25">
        <v>93185.69</v>
      </c>
      <c r="E6" s="25">
        <v>139938.07</v>
      </c>
      <c r="F6" s="26">
        <v>150.16999999999999</v>
      </c>
      <c r="G6" s="27" t="s">
        <v>105</v>
      </c>
      <c r="H6" s="27" t="s">
        <v>104</v>
      </c>
    </row>
    <row r="7" spans="1:8" x14ac:dyDescent="0.25">
      <c r="A7" s="22" t="s">
        <v>101</v>
      </c>
      <c r="B7" s="57" t="s">
        <v>102</v>
      </c>
      <c r="C7" s="58"/>
      <c r="D7" s="25">
        <v>92993.78</v>
      </c>
      <c r="E7" s="25">
        <v>124958.58</v>
      </c>
      <c r="F7" s="26">
        <v>134.37</v>
      </c>
      <c r="G7" s="27" t="s">
        <v>106</v>
      </c>
      <c r="H7" s="27" t="s">
        <v>104</v>
      </c>
    </row>
    <row r="8" spans="1:8" x14ac:dyDescent="0.25">
      <c r="A8" s="22" t="s">
        <v>101</v>
      </c>
      <c r="B8" s="57" t="s">
        <v>102</v>
      </c>
      <c r="C8" s="58"/>
      <c r="D8" s="25">
        <v>93057.35</v>
      </c>
      <c r="E8" s="25">
        <v>83797.509999999995</v>
      </c>
      <c r="F8" s="26">
        <v>90.05</v>
      </c>
      <c r="G8" s="27" t="s">
        <v>107</v>
      </c>
      <c r="H8" s="27" t="s">
        <v>104</v>
      </c>
    </row>
    <row r="9" spans="1:8" x14ac:dyDescent="0.25">
      <c r="A9" s="22" t="s">
        <v>101</v>
      </c>
      <c r="B9" s="57" t="s">
        <v>102</v>
      </c>
      <c r="C9" s="58"/>
      <c r="D9" s="25">
        <v>91017.41</v>
      </c>
      <c r="E9" s="25">
        <v>83416.850000000006</v>
      </c>
      <c r="F9" s="26">
        <v>91.65</v>
      </c>
      <c r="G9" s="27" t="s">
        <v>108</v>
      </c>
      <c r="H9" s="27" t="s">
        <v>104</v>
      </c>
    </row>
    <row r="10" spans="1:8" x14ac:dyDescent="0.25">
      <c r="A10" s="22" t="s">
        <v>101</v>
      </c>
      <c r="B10" s="57" t="s">
        <v>102</v>
      </c>
      <c r="C10" s="58"/>
      <c r="D10" s="25">
        <v>89824.06</v>
      </c>
      <c r="E10" s="25">
        <v>85339.01</v>
      </c>
      <c r="F10" s="26">
        <v>95.01</v>
      </c>
      <c r="G10" s="27" t="s">
        <v>109</v>
      </c>
      <c r="H10" s="27" t="s">
        <v>104</v>
      </c>
    </row>
    <row r="11" spans="1:8" x14ac:dyDescent="0.25">
      <c r="A11" s="22" t="s">
        <v>101</v>
      </c>
      <c r="B11" s="57" t="s">
        <v>102</v>
      </c>
      <c r="C11" s="58"/>
      <c r="D11" s="25">
        <v>98058.05</v>
      </c>
      <c r="E11" s="25">
        <v>112939.29</v>
      </c>
      <c r="F11" s="26">
        <v>115.18</v>
      </c>
      <c r="G11" s="27" t="s">
        <v>110</v>
      </c>
      <c r="H11" s="27" t="s">
        <v>104</v>
      </c>
    </row>
    <row r="12" spans="1:8" x14ac:dyDescent="0.25">
      <c r="A12" s="22" t="s">
        <v>101</v>
      </c>
      <c r="B12" s="57" t="s">
        <v>102</v>
      </c>
      <c r="C12" s="58"/>
      <c r="D12" s="25">
        <v>98148.22</v>
      </c>
      <c r="E12" s="25">
        <v>98917.85</v>
      </c>
      <c r="F12" s="26">
        <v>100.78</v>
      </c>
      <c r="G12" s="27" t="s">
        <v>111</v>
      </c>
      <c r="H12" s="27" t="s">
        <v>104</v>
      </c>
    </row>
    <row r="13" spans="1:8" x14ac:dyDescent="0.25">
      <c r="A13" s="22" t="s">
        <v>101</v>
      </c>
      <c r="B13" s="57" t="s">
        <v>102</v>
      </c>
      <c r="C13" s="58"/>
      <c r="D13" s="25">
        <v>96707.49</v>
      </c>
      <c r="E13" s="25">
        <v>84057.82</v>
      </c>
      <c r="F13" s="26">
        <v>86.92</v>
      </c>
      <c r="G13" s="27" t="s">
        <v>112</v>
      </c>
      <c r="H13" s="27" t="s">
        <v>104</v>
      </c>
    </row>
    <row r="14" spans="1:8" x14ac:dyDescent="0.25">
      <c r="A14" s="22" t="s">
        <v>101</v>
      </c>
      <c r="B14" s="57" t="s">
        <v>102</v>
      </c>
      <c r="C14" s="58"/>
      <c r="D14" s="25">
        <v>96713.95</v>
      </c>
      <c r="E14" s="25">
        <v>77099.7</v>
      </c>
      <c r="F14" s="26">
        <v>79.72</v>
      </c>
      <c r="G14" s="27" t="s">
        <v>113</v>
      </c>
      <c r="H14" s="27" t="s">
        <v>104</v>
      </c>
    </row>
    <row r="15" spans="1:8" x14ac:dyDescent="0.25">
      <c r="A15" s="22" t="s">
        <v>101</v>
      </c>
      <c r="B15" s="57" t="s">
        <v>102</v>
      </c>
      <c r="C15" s="58"/>
      <c r="D15" s="25">
        <v>94132.42</v>
      </c>
      <c r="E15" s="25">
        <v>72449.27</v>
      </c>
      <c r="F15" s="26">
        <v>76.97</v>
      </c>
      <c r="G15" s="27" t="s">
        <v>114</v>
      </c>
      <c r="H15" s="27" t="s">
        <v>104</v>
      </c>
    </row>
    <row r="16" spans="1:8" x14ac:dyDescent="0.25">
      <c r="A16" s="22" t="s">
        <v>101</v>
      </c>
      <c r="B16" s="57" t="s">
        <v>102</v>
      </c>
      <c r="C16" s="58"/>
      <c r="D16" s="25">
        <v>-89782.82</v>
      </c>
      <c r="E16" s="25">
        <v>209004.49</v>
      </c>
      <c r="F16" s="26">
        <v>-232.79</v>
      </c>
      <c r="G16" s="27" t="s">
        <v>115</v>
      </c>
      <c r="H16" s="27" t="s">
        <v>104</v>
      </c>
    </row>
    <row r="17" spans="1:8" x14ac:dyDescent="0.25">
      <c r="A17" s="59" t="s">
        <v>116</v>
      </c>
      <c r="B17" s="60"/>
      <c r="C17" s="61"/>
      <c r="D17" s="28">
        <v>947371.99</v>
      </c>
      <c r="E17" s="28">
        <v>1221968.3899999999</v>
      </c>
      <c r="F17" s="29">
        <v>128.99</v>
      </c>
      <c r="G17" s="27" t="s">
        <v>98</v>
      </c>
      <c r="H17" s="27" t="s">
        <v>98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Агинский тракт, д. 59</vt:lpstr>
      <vt:lpstr>Работы 2019 </vt:lpstr>
      <vt:lpstr>Справка</vt:lpstr>
      <vt:lpstr>'Агинский тракт, д. 59'!Область_печати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2019-01-29T23:36:08Z</cp:lastPrinted>
  <dcterms:created xsi:type="dcterms:W3CDTF">2018-02-13T05:54:21Z</dcterms:created>
  <dcterms:modified xsi:type="dcterms:W3CDTF">2020-03-18T23:25:00Z</dcterms:modified>
</cp:coreProperties>
</file>