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40" windowWidth="15855" windowHeight="91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Лист1!$A$1:$F$86</definedName>
    <definedName name="_xlnm.Print_Area" localSheetId="0">Лист1!$A$1:$E$86</definedName>
  </definedNames>
  <calcPr calcId="124519" calcMode="manual"/>
</workbook>
</file>

<file path=xl/calcChain.xml><?xml version="1.0" encoding="utf-8"?>
<calcChain xmlns="http://schemas.openxmlformats.org/spreadsheetml/2006/main">
  <c r="C85" i="1"/>
  <c r="C84"/>
  <c r="C8"/>
  <c r="C86" s="1"/>
  <c r="C83"/>
  <c r="C81"/>
  <c r="C75"/>
  <c r="C72"/>
  <c r="C66"/>
  <c r="C69"/>
  <c r="C39"/>
  <c r="C23"/>
  <c r="C20"/>
  <c r="C17"/>
  <c r="C14"/>
  <c r="C9"/>
  <c r="C12" s="1"/>
  <c r="C11"/>
  <c r="C30" l="1"/>
  <c r="C82" l="1"/>
  <c r="B39" l="1"/>
  <c r="B75"/>
  <c r="B66"/>
  <c r="B64"/>
  <c r="B63" l="1"/>
  <c r="B82"/>
  <c r="B81" s="1"/>
  <c r="B72"/>
  <c r="B69"/>
  <c r="B68"/>
  <c r="B65"/>
  <c r="B20"/>
  <c r="B17"/>
  <c r="B14"/>
  <c r="B83" l="1"/>
</calcChain>
</file>

<file path=xl/sharedStrings.xml><?xml version="1.0" encoding="utf-8"?>
<sst xmlns="http://schemas.openxmlformats.org/spreadsheetml/2006/main" count="272" uniqueCount="112">
  <si>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</si>
  <si>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</si>
  <si>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</si>
  <si>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</si>
  <si>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</si>
  <si>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</si>
  <si>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</si>
  <si>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</si>
  <si>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</si>
  <si>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</si>
  <si>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</si>
  <si>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</si>
  <si>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</si>
  <si>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</si>
  <si>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</si>
  <si>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</si>
  <si>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</si>
  <si>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</si>
  <si>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</si>
  <si>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</si>
  <si>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</si>
  <si>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</si>
  <si>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</si>
  <si>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</si>
  <si>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</si>
  <si>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</si>
  <si>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</si>
  <si>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</si>
  <si>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</si>
  <si>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</si>
  <si>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</si>
  <si>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</si>
  <si>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Перезапуск (удаление воздуха) стояков отопления</t>
  </si>
  <si>
    <t>замена эл. лампочки накаливания</t>
  </si>
  <si>
    <t>Адрес: ул. Чкалова, д. 31</t>
  </si>
  <si>
    <t>ИП Сафронова О.А.</t>
  </si>
  <si>
    <t>Установка пружины</t>
  </si>
  <si>
    <t>1 стояк</t>
  </si>
  <si>
    <t>1м</t>
  </si>
  <si>
    <t>осмотр подвала</t>
  </si>
  <si>
    <t>раз</t>
  </si>
  <si>
    <t>регулировка теплоносителя</t>
  </si>
  <si>
    <t>Общий итог</t>
  </si>
  <si>
    <t>сброс воздуха со стояков отопления</t>
  </si>
  <si>
    <t>1 дом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</si>
  <si>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</si>
  <si>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</si>
  <si>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</si>
  <si>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</si>
  <si>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</si>
  <si>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 xml:space="preserve">По адресу ЧКАЛОВА ул. д.31    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</si>
  <si>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</si>
  <si>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</si>
  <si>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</si>
  <si>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</si>
  <si>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</si>
  <si>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</si>
  <si>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</si>
  <si>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</si>
  <si>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</si>
  <si>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</si>
  <si>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 на 31.12.2019 г.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</si>
  <si>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</si>
  <si>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</si>
  <si>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</si>
  <si>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</si>
  <si>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Герметизация шва на козырьке</t>
  </si>
  <si>
    <t>шт.</t>
  </si>
  <si>
    <t>Завоз песка на песочницы детских площадок</t>
  </si>
  <si>
    <t>м3</t>
  </si>
  <si>
    <t>Закрытие и открытие стояков</t>
  </si>
  <si>
    <t>Замена электрической лампы накаливания</t>
  </si>
  <si>
    <t>Навеска замка (крабовый)</t>
  </si>
  <si>
    <t>Осмотр сантех. оборудования</t>
  </si>
  <si>
    <t>Прочистка внутренней канализационной сети</t>
  </si>
  <si>
    <t>Прочистка канализационной сети дворовой</t>
  </si>
  <si>
    <t>Регулировка теплоносителя</t>
  </si>
  <si>
    <t>Ремонт вентелей д. 20-32</t>
  </si>
  <si>
    <t>Ремонт водоподогревателя</t>
  </si>
  <si>
    <t>Ремонт перегородки</t>
  </si>
  <si>
    <t>Смена вентиля до 20 мм</t>
  </si>
  <si>
    <t>Смена задвижек д.100</t>
  </si>
  <si>
    <t>Смена задвижек д.50</t>
  </si>
  <si>
    <t>Смена задвижек д.80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</si>
  <si>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</si>
  <si>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</si>
  <si>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</si>
  <si>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</si>
  <si>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</si>
  <si>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</si>
  <si>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</si>
  <si>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Утепление продухов изовером</t>
  </si>
  <si>
    <t>Формировочная обрезка деревьев</t>
  </si>
  <si>
    <t>Чистка водоподогревателя</t>
  </si>
  <si>
    <t>Чистка врезки</t>
  </si>
  <si>
    <t>изоляция трубопроводов отопления и ВВП</t>
  </si>
  <si>
    <t>узел</t>
  </si>
  <si>
    <t>ремонт задвижек д.80</t>
  </si>
  <si>
    <t xml:space="preserve">Накопительная по работам за период c  01.01.2019 по  31.12.2019 г.                                                                                   </t>
  </si>
  <si>
    <t>Гор. вода потр.при содер.общего имущ-ва  в МКД 1,2 кв.2019г.</t>
  </si>
  <si>
    <t>Гор. вода потр.при содер.общего имущ-ва  в МКД 3,4 кв.2019г.</t>
  </si>
  <si>
    <t>Замена электропатрона с материалами при открытой арматуре</t>
  </si>
  <si>
    <t>Организация мест накоп.ртуть сод-х ламп 3,4 кв. 2019г. К=0,6</t>
  </si>
  <si>
    <t>Протяжка контактов на электроприборах (выкл., эл. счетчиков,</t>
  </si>
  <si>
    <t>Смена труб из водогазопроводных д.20 с производством сварочн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</si>
  <si>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</si>
  <si>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</si>
  <si>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</t>
  </si>
  <si>
    <t>Хол.вода потр.при содер.общ.имущ. в МКД 3,4 кв.2019г.1-5 эт.</t>
  </si>
  <si>
    <t>Электрическая энергия потр.при содержании общего имущ.МКД 1,</t>
  </si>
  <si>
    <t>Электрическая энергия потр.при содержании общего имущ.МКД 3,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</si>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</sst>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topLeftCell="A73" workbookViewId="0">
      <selection activeCell="D83" sqref="D83:D86"/>
    </sheetView>
  </sheetViews>
  <sheetFormatPr defaultRowHeight="15" outlineLevelRow="1"/>
  <cols>
    <col min="1" max="1" width="64.7109375" style="9" customWidth="1"/>
    <col min="2" max="2" width="15.5703125" style="2" hidden="1" customWidth="1"/>
    <col min="3" max="3" width="20.42578125" style="15" customWidth="1"/>
    <col min="4" max="4" width="12.140625" style="4" customWidth="1"/>
    <col min="5" max="5" width="26.28515625" style="3" customWidth="1"/>
    <col min="6" max="6" width="0" style="1" hidden="1" customWidth="1"/>
    <col min="7" max="7" width="23.28515625" style="1" customWidth="1"/>
    <col min="8" max="16384" width="9.140625" style="1"/>
  </cols>
  <sheetData>
    <row r="1" spans="1:5" s="10" customFormat="1" ht="66.75" customHeight="1">
      <c r="A1" s="50" t="s">
        <v>9</v>
      </c>
      <c r="B1" s="50"/>
      <c r="C1" s="50"/>
      <c r="D1" s="50"/>
      <c r="E1" s="50"/>
    </row>
    <row r="2" spans="1:5" s="10" customFormat="1" ht="15.75">
      <c r="A2" s="11" t="s">
        <v>34</v>
      </c>
      <c r="B2" s="12" t="s">
        <v>30</v>
      </c>
      <c r="C2" s="52" t="s">
        <v>52</v>
      </c>
      <c r="D2" s="52"/>
      <c r="E2" s="13"/>
    </row>
    <row r="3" spans="1:5" ht="57">
      <c r="A3" s="16" t="s">
        <v>3</v>
      </c>
      <c r="B3" s="17" t="s">
        <v>0</v>
      </c>
      <c r="C3" s="18" t="s">
        <v>31</v>
      </c>
      <c r="D3" s="19" t="s">
        <v>1</v>
      </c>
      <c r="E3" s="20" t="s">
        <v>2</v>
      </c>
    </row>
    <row r="4" spans="1:5">
      <c r="A4" s="16" t="s">
        <v>53</v>
      </c>
      <c r="B4" s="17"/>
      <c r="C4" s="25">
        <v>734854.14560000016</v>
      </c>
      <c r="D4" s="56" t="s">
        <v>111</v>
      </c>
      <c r="E4" s="20"/>
    </row>
    <row r="5" spans="1:5">
      <c r="A5" s="53" t="s">
        <v>51</v>
      </c>
      <c r="B5" s="54"/>
      <c r="C5" s="54"/>
      <c r="D5" s="54"/>
      <c r="E5" s="55"/>
    </row>
    <row r="6" spans="1:5">
      <c r="A6" s="16" t="s">
        <v>54</v>
      </c>
      <c r="B6" s="17"/>
      <c r="C6" s="18">
        <v>1041688.77</v>
      </c>
      <c r="D6" s="56" t="s">
        <v>111</v>
      </c>
      <c r="E6" s="20"/>
    </row>
    <row r="7" spans="1:5">
      <c r="A7" s="16" t="s">
        <v>55</v>
      </c>
      <c r="B7" s="17"/>
      <c r="C7" s="18">
        <v>984171.93</v>
      </c>
      <c r="D7" s="56" t="s">
        <v>111</v>
      </c>
      <c r="E7" s="20"/>
    </row>
    <row r="8" spans="1:5">
      <c r="A8" s="16" t="s">
        <v>56</v>
      </c>
      <c r="B8" s="17"/>
      <c r="C8" s="18">
        <f>C7-C6</f>
        <v>-57516.839999999967</v>
      </c>
      <c r="D8" s="56" t="s">
        <v>111</v>
      </c>
      <c r="E8" s="20"/>
    </row>
    <row r="9" spans="1:5">
      <c r="A9" s="16" t="s">
        <v>10</v>
      </c>
      <c r="B9" s="17"/>
      <c r="C9" s="18">
        <f>SUM(C10:C11)</f>
        <v>30767.329999999998</v>
      </c>
      <c r="D9" s="56" t="s">
        <v>111</v>
      </c>
      <c r="E9" s="20"/>
    </row>
    <row r="10" spans="1:5">
      <c r="A10" s="23" t="s">
        <v>35</v>
      </c>
      <c r="B10" s="24"/>
      <c r="C10" s="22">
        <v>13837.73</v>
      </c>
      <c r="D10" s="56" t="s">
        <v>111</v>
      </c>
      <c r="E10" s="21"/>
    </row>
    <row r="11" spans="1:5">
      <c r="A11" s="23" t="s">
        <v>11</v>
      </c>
      <c r="B11" s="24"/>
      <c r="C11" s="22">
        <f>750*12+660.8*12</f>
        <v>16929.599999999999</v>
      </c>
      <c r="D11" s="56" t="s">
        <v>111</v>
      </c>
      <c r="E11" s="21"/>
    </row>
    <row r="12" spans="1:5">
      <c r="A12" s="26" t="s">
        <v>57</v>
      </c>
      <c r="B12" s="27"/>
      <c r="C12" s="28">
        <f>C6+C9</f>
        <v>1072456.1000000001</v>
      </c>
      <c r="D12" s="56" t="s">
        <v>111</v>
      </c>
      <c r="E12" s="21"/>
    </row>
    <row r="13" spans="1:5">
      <c r="A13" s="51" t="s">
        <v>12</v>
      </c>
      <c r="B13" s="51"/>
      <c r="C13" s="51"/>
      <c r="D13" s="51"/>
      <c r="E13" s="51"/>
    </row>
    <row r="14" spans="1:5" ht="15.75" thickBot="1">
      <c r="A14" s="29" t="s">
        <v>13</v>
      </c>
      <c r="B14" s="30" t="e">
        <f>#REF!</f>
        <v>#REF!</v>
      </c>
      <c r="C14" s="25">
        <f>C15+C16</f>
        <v>163621.62</v>
      </c>
      <c r="D14" s="31"/>
      <c r="E14" s="32"/>
    </row>
    <row r="15" spans="1:5" s="45" customFormat="1" ht="15.75" thickBot="1">
      <c r="A15" s="47" t="s">
        <v>105</v>
      </c>
      <c r="B15" s="47"/>
      <c r="C15" s="47">
        <v>79794.720000000001</v>
      </c>
      <c r="D15" s="47" t="s">
        <v>5</v>
      </c>
      <c r="E15" s="47">
        <v>21222</v>
      </c>
    </row>
    <row r="16" spans="1:5" s="45" customFormat="1" ht="15.75" thickBot="1">
      <c r="A16" s="47" t="s">
        <v>106</v>
      </c>
      <c r="B16" s="47"/>
      <c r="C16" s="47">
        <v>83826.899999999994</v>
      </c>
      <c r="D16" s="47" t="s">
        <v>5</v>
      </c>
      <c r="E16" s="47">
        <v>21222</v>
      </c>
    </row>
    <row r="17" spans="1:5" ht="29.25" thickBot="1">
      <c r="A17" s="29" t="s">
        <v>14</v>
      </c>
      <c r="B17" s="30">
        <f>B19</f>
        <v>0</v>
      </c>
      <c r="C17" s="25">
        <f>C19+C18</f>
        <v>48697.33</v>
      </c>
      <c r="D17" s="31"/>
      <c r="E17" s="32"/>
    </row>
    <row r="18" spans="1:5" s="45" customFormat="1" ht="15.75" thickBot="1">
      <c r="A18" s="47" t="s">
        <v>87</v>
      </c>
      <c r="B18" s="47"/>
      <c r="C18" s="47">
        <v>20808.169999999998</v>
      </c>
      <c r="D18" s="47" t="s">
        <v>5</v>
      </c>
      <c r="E18" s="47">
        <v>13086.9</v>
      </c>
    </row>
    <row r="19" spans="1:5" s="45" customFormat="1" ht="15.75" thickBot="1">
      <c r="A19" s="47" t="s">
        <v>88</v>
      </c>
      <c r="B19" s="47"/>
      <c r="C19" s="47">
        <v>27889.16</v>
      </c>
      <c r="D19" s="47" t="s">
        <v>5</v>
      </c>
      <c r="E19" s="47">
        <v>16800.7</v>
      </c>
    </row>
    <row r="20" spans="1:5" ht="15.75" thickBot="1">
      <c r="A20" s="29" t="s">
        <v>15</v>
      </c>
      <c r="B20" s="5">
        <f>B21+B22</f>
        <v>0</v>
      </c>
      <c r="C20" s="25">
        <f>C21+C22</f>
        <v>94339.57</v>
      </c>
      <c r="D20" s="6"/>
      <c r="E20" s="33"/>
    </row>
    <row r="21" spans="1:5" s="45" customFormat="1" ht="15.75" thickBot="1">
      <c r="A21" s="47" t="s">
        <v>62</v>
      </c>
      <c r="B21" s="47"/>
      <c r="C21" s="47">
        <v>47461.120000000003</v>
      </c>
      <c r="D21" s="47" t="s">
        <v>16</v>
      </c>
      <c r="E21" s="47">
        <v>896</v>
      </c>
    </row>
    <row r="22" spans="1:5" s="45" customFormat="1" ht="15.75" thickBot="1">
      <c r="A22" s="47" t="s">
        <v>63</v>
      </c>
      <c r="B22" s="47"/>
      <c r="C22" s="47">
        <v>46878.45</v>
      </c>
      <c r="D22" s="47" t="s">
        <v>16</v>
      </c>
      <c r="E22" s="47">
        <v>885</v>
      </c>
    </row>
    <row r="23" spans="1:5" ht="43.5" thickBot="1">
      <c r="A23" s="29" t="s">
        <v>17</v>
      </c>
      <c r="B23" s="30"/>
      <c r="C23" s="25">
        <f>SUM(C24:C29)</f>
        <v>23556.420000000002</v>
      </c>
      <c r="D23" s="31"/>
      <c r="E23" s="32"/>
    </row>
    <row r="24" spans="1:5" s="45" customFormat="1" ht="15.75" thickBot="1">
      <c r="A24" s="47" t="s">
        <v>99</v>
      </c>
      <c r="B24" s="47"/>
      <c r="C24" s="47">
        <v>1909.98</v>
      </c>
      <c r="D24" s="47" t="s">
        <v>5</v>
      </c>
      <c r="E24" s="47">
        <v>21222</v>
      </c>
    </row>
    <row r="25" spans="1:5" s="45" customFormat="1" ht="15.75" thickBot="1">
      <c r="A25" s="47" t="s">
        <v>100</v>
      </c>
      <c r="B25" s="47"/>
      <c r="C25" s="47">
        <v>1909.98</v>
      </c>
      <c r="D25" s="47" t="s">
        <v>5</v>
      </c>
      <c r="E25" s="47">
        <v>21222</v>
      </c>
    </row>
    <row r="26" spans="1:5" s="45" customFormat="1" ht="15.75" thickBot="1">
      <c r="A26" s="47" t="s">
        <v>107</v>
      </c>
      <c r="B26" s="47"/>
      <c r="C26" s="47">
        <v>1697.76</v>
      </c>
      <c r="D26" s="47" t="s">
        <v>5</v>
      </c>
      <c r="E26" s="47">
        <v>21222</v>
      </c>
    </row>
    <row r="27" spans="1:5" s="45" customFormat="1" ht="15.75" thickBot="1">
      <c r="A27" s="47" t="s">
        <v>108</v>
      </c>
      <c r="B27" s="47"/>
      <c r="C27" s="47">
        <v>1909.98</v>
      </c>
      <c r="D27" s="47" t="s">
        <v>5</v>
      </c>
      <c r="E27" s="47">
        <v>21222</v>
      </c>
    </row>
    <row r="28" spans="1:5" s="45" customFormat="1" ht="15.75" thickBot="1">
      <c r="A28" s="47" t="s">
        <v>109</v>
      </c>
      <c r="B28" s="47"/>
      <c r="C28" s="47">
        <v>8064.36</v>
      </c>
      <c r="D28" s="47" t="s">
        <v>5</v>
      </c>
      <c r="E28" s="47">
        <v>21222</v>
      </c>
    </row>
    <row r="29" spans="1:5" s="45" customFormat="1" ht="15.75" thickBot="1">
      <c r="A29" s="47" t="s">
        <v>110</v>
      </c>
      <c r="B29" s="47"/>
      <c r="C29" s="47">
        <v>8064.36</v>
      </c>
      <c r="D29" s="47" t="s">
        <v>5</v>
      </c>
      <c r="E29" s="47">
        <v>21222</v>
      </c>
    </row>
    <row r="30" spans="1:5" ht="43.5" outlineLevel="1" thickBot="1">
      <c r="A30" s="29" t="s">
        <v>18</v>
      </c>
      <c r="B30" s="34"/>
      <c r="C30" s="35">
        <f>SUM(C31:C38)</f>
        <v>4187.76</v>
      </c>
      <c r="D30" s="36"/>
      <c r="E30" s="36"/>
    </row>
    <row r="31" spans="1:5" s="45" customFormat="1" ht="15.75" thickBot="1">
      <c r="A31" s="47" t="s">
        <v>66</v>
      </c>
      <c r="B31" s="47"/>
      <c r="C31" s="47">
        <v>2461.62</v>
      </c>
      <c r="D31" s="47" t="s">
        <v>67</v>
      </c>
      <c r="E31" s="47">
        <v>1</v>
      </c>
    </row>
    <row r="32" spans="1:5" s="45" customFormat="1" ht="15.75" thickBot="1">
      <c r="A32" s="47" t="s">
        <v>71</v>
      </c>
      <c r="B32" s="47"/>
      <c r="C32" s="47">
        <v>238.2</v>
      </c>
      <c r="D32" s="47" t="s">
        <v>67</v>
      </c>
      <c r="E32" s="47">
        <v>3</v>
      </c>
    </row>
    <row r="33" spans="1:6" s="45" customFormat="1" ht="15.75" thickBot="1">
      <c r="A33" s="47" t="s">
        <v>101</v>
      </c>
      <c r="B33" s="47"/>
      <c r="C33" s="47">
        <v>230.61</v>
      </c>
      <c r="D33" s="47" t="s">
        <v>67</v>
      </c>
      <c r="E33" s="47">
        <v>1</v>
      </c>
    </row>
    <row r="34" spans="1:6" s="45" customFormat="1" ht="15.75" thickBot="1">
      <c r="A34" s="47" t="s">
        <v>72</v>
      </c>
      <c r="B34" s="47"/>
      <c r="C34" s="47">
        <v>333.38</v>
      </c>
      <c r="D34" s="47" t="s">
        <v>67</v>
      </c>
      <c r="E34" s="47">
        <v>1</v>
      </c>
    </row>
    <row r="35" spans="1:6" s="45" customFormat="1" ht="15.75" thickBot="1">
      <c r="A35" s="47" t="s">
        <v>103</v>
      </c>
      <c r="B35" s="47"/>
      <c r="C35" s="47">
        <v>275.10000000000002</v>
      </c>
      <c r="D35" s="47" t="s">
        <v>67</v>
      </c>
      <c r="E35" s="47">
        <v>1</v>
      </c>
    </row>
    <row r="36" spans="1:6" s="45" customFormat="1" ht="15.75" thickBot="1">
      <c r="A36" s="47" t="s">
        <v>79</v>
      </c>
      <c r="B36" s="47"/>
      <c r="C36" s="47">
        <v>234.09</v>
      </c>
      <c r="D36" s="47" t="s">
        <v>67</v>
      </c>
      <c r="E36" s="47">
        <v>1</v>
      </c>
    </row>
    <row r="37" spans="1:6" s="45" customFormat="1" ht="15.75" thickBot="1">
      <c r="A37" s="47" t="s">
        <v>36</v>
      </c>
      <c r="B37" s="47"/>
      <c r="C37" s="47">
        <v>240.9</v>
      </c>
      <c r="D37" s="47" t="s">
        <v>67</v>
      </c>
      <c r="E37" s="47">
        <v>1</v>
      </c>
    </row>
    <row r="38" spans="1:6" s="45" customFormat="1" ht="15.75" thickBot="1">
      <c r="A38" s="47" t="s">
        <v>33</v>
      </c>
      <c r="B38" s="47"/>
      <c r="C38" s="47">
        <v>173.86</v>
      </c>
      <c r="D38" s="47" t="s">
        <v>67</v>
      </c>
      <c r="E38" s="47">
        <v>2</v>
      </c>
    </row>
    <row r="39" spans="1:6" ht="43.5" thickBot="1">
      <c r="A39" s="29" t="s">
        <v>19</v>
      </c>
      <c r="B39" s="30">
        <f>SUM(B40:B47)</f>
        <v>0</v>
      </c>
      <c r="C39" s="25">
        <f>SUM(C40:C62)</f>
        <v>162650.55000000002</v>
      </c>
      <c r="D39" s="31"/>
      <c r="E39" s="32"/>
      <c r="F39" s="37" t="s">
        <v>4</v>
      </c>
    </row>
    <row r="40" spans="1:6" s="45" customFormat="1" ht="16.5" customHeight="1" thickBot="1">
      <c r="A40" s="47" t="s">
        <v>64</v>
      </c>
      <c r="B40" s="47"/>
      <c r="C40" s="47">
        <v>969.06</v>
      </c>
      <c r="D40" s="47" t="s">
        <v>65</v>
      </c>
      <c r="E40" s="47">
        <v>2</v>
      </c>
    </row>
    <row r="41" spans="1:6" s="45" customFormat="1" ht="16.5" customHeight="1" thickBot="1">
      <c r="A41" s="47" t="s">
        <v>70</v>
      </c>
      <c r="B41" s="47"/>
      <c r="C41" s="47">
        <v>1618.72</v>
      </c>
      <c r="D41" s="47" t="s">
        <v>37</v>
      </c>
      <c r="E41" s="47">
        <v>2</v>
      </c>
    </row>
    <row r="42" spans="1:6" s="45" customFormat="1" ht="16.5" customHeight="1" thickBot="1">
      <c r="A42" s="47" t="s">
        <v>73</v>
      </c>
      <c r="B42" s="47"/>
      <c r="C42" s="47">
        <v>398.58</v>
      </c>
      <c r="D42" s="47" t="s">
        <v>67</v>
      </c>
      <c r="E42" s="47">
        <v>2</v>
      </c>
    </row>
    <row r="43" spans="1:6" s="45" customFormat="1" ht="16.5" customHeight="1" thickBot="1">
      <c r="A43" s="47" t="s">
        <v>45</v>
      </c>
      <c r="B43" s="47"/>
      <c r="C43" s="47">
        <v>10105.200000000001</v>
      </c>
      <c r="D43" s="47" t="s">
        <v>6</v>
      </c>
      <c r="E43" s="47">
        <v>36</v>
      </c>
    </row>
    <row r="44" spans="1:6" s="45" customFormat="1" ht="15.75" thickBot="1">
      <c r="A44" s="47" t="s">
        <v>32</v>
      </c>
      <c r="B44" s="47"/>
      <c r="C44" s="47">
        <v>530.1</v>
      </c>
      <c r="D44" s="47" t="s">
        <v>67</v>
      </c>
      <c r="E44" s="47">
        <v>2</v>
      </c>
    </row>
    <row r="45" spans="1:6" s="45" customFormat="1" ht="15.75" thickBot="1">
      <c r="A45" s="47" t="s">
        <v>74</v>
      </c>
      <c r="B45" s="47"/>
      <c r="C45" s="47">
        <v>1635</v>
      </c>
      <c r="D45" s="47" t="s">
        <v>38</v>
      </c>
      <c r="E45" s="47">
        <v>10</v>
      </c>
    </row>
    <row r="46" spans="1:6" s="45" customFormat="1" ht="15.75" thickBot="1">
      <c r="A46" s="47" t="s">
        <v>75</v>
      </c>
      <c r="B46" s="47"/>
      <c r="C46" s="47">
        <v>2500.56</v>
      </c>
      <c r="D46" s="47" t="s">
        <v>6</v>
      </c>
      <c r="E46" s="47">
        <v>8</v>
      </c>
    </row>
    <row r="47" spans="1:6" s="45" customFormat="1" ht="15.75" thickBot="1">
      <c r="A47" s="47" t="s">
        <v>76</v>
      </c>
      <c r="B47" s="47"/>
      <c r="C47" s="47">
        <v>1639.29</v>
      </c>
      <c r="D47" s="47" t="s">
        <v>67</v>
      </c>
      <c r="E47" s="47">
        <v>3</v>
      </c>
    </row>
    <row r="48" spans="1:6" s="45" customFormat="1" ht="15.75" thickBot="1">
      <c r="A48" s="47" t="s">
        <v>77</v>
      </c>
      <c r="B48" s="47"/>
      <c r="C48" s="47">
        <v>383.63</v>
      </c>
      <c r="D48" s="47" t="s">
        <v>67</v>
      </c>
      <c r="E48" s="47">
        <v>1</v>
      </c>
    </row>
    <row r="49" spans="1:5" s="45" customFormat="1" ht="15.75" thickBot="1">
      <c r="A49" s="47" t="s">
        <v>78</v>
      </c>
      <c r="B49" s="47"/>
      <c r="C49" s="47">
        <v>9959.58</v>
      </c>
      <c r="D49" s="47" t="s">
        <v>67</v>
      </c>
      <c r="E49" s="47">
        <v>1</v>
      </c>
    </row>
    <row r="50" spans="1:5" s="45" customFormat="1" ht="15.75" thickBot="1">
      <c r="A50" s="47" t="s">
        <v>80</v>
      </c>
      <c r="B50" s="47"/>
      <c r="C50" s="47">
        <v>609.99</v>
      </c>
      <c r="D50" s="47" t="s">
        <v>67</v>
      </c>
      <c r="E50" s="47">
        <v>1</v>
      </c>
    </row>
    <row r="51" spans="1:5" s="45" customFormat="1" ht="15.75" thickBot="1">
      <c r="A51" s="47" t="s">
        <v>81</v>
      </c>
      <c r="B51" s="47"/>
      <c r="C51" s="47">
        <v>9879.98</v>
      </c>
      <c r="D51" s="47" t="s">
        <v>67</v>
      </c>
      <c r="E51" s="47">
        <v>2</v>
      </c>
    </row>
    <row r="52" spans="1:5" s="45" customFormat="1" ht="15.75" thickBot="1">
      <c r="A52" s="47" t="s">
        <v>82</v>
      </c>
      <c r="B52" s="47"/>
      <c r="C52" s="47">
        <v>3607.3</v>
      </c>
      <c r="D52" s="47" t="s">
        <v>67</v>
      </c>
      <c r="E52" s="47">
        <v>1</v>
      </c>
    </row>
    <row r="53" spans="1:5" s="45" customFormat="1" ht="15.75" thickBot="1">
      <c r="A53" s="47" t="s">
        <v>83</v>
      </c>
      <c r="B53" s="47"/>
      <c r="C53" s="47">
        <v>42076.800000000003</v>
      </c>
      <c r="D53" s="47" t="s">
        <v>67</v>
      </c>
      <c r="E53" s="47">
        <v>9</v>
      </c>
    </row>
    <row r="54" spans="1:5" s="45" customFormat="1" ht="15.75" thickBot="1">
      <c r="A54" s="47" t="s">
        <v>104</v>
      </c>
      <c r="B54" s="47"/>
      <c r="C54" s="47">
        <v>281.5</v>
      </c>
      <c r="D54" s="47" t="s">
        <v>6</v>
      </c>
      <c r="E54" s="47">
        <v>0.5</v>
      </c>
    </row>
    <row r="55" spans="1:5" s="45" customFormat="1" ht="15.75" thickBot="1">
      <c r="A55" s="47" t="s">
        <v>84</v>
      </c>
      <c r="B55" s="47"/>
      <c r="C55" s="47">
        <v>2192</v>
      </c>
      <c r="D55" s="47" t="s">
        <v>6</v>
      </c>
      <c r="E55" s="47">
        <v>2</v>
      </c>
    </row>
    <row r="56" spans="1:5" s="45" customFormat="1" ht="15.75" thickBot="1">
      <c r="A56" s="47" t="s">
        <v>93</v>
      </c>
      <c r="B56" s="47"/>
      <c r="C56" s="47">
        <v>3543.1</v>
      </c>
      <c r="D56" s="47" t="s">
        <v>67</v>
      </c>
      <c r="E56" s="47">
        <v>1</v>
      </c>
    </row>
    <row r="57" spans="1:5" s="45" customFormat="1" ht="15.75" thickBot="1">
      <c r="A57" s="47" t="s">
        <v>94</v>
      </c>
      <c r="B57" s="47"/>
      <c r="C57" s="47">
        <v>1444.65</v>
      </c>
      <c r="D57" s="47" t="s">
        <v>67</v>
      </c>
      <c r="E57" s="47">
        <v>1</v>
      </c>
    </row>
    <row r="58" spans="1:5" s="45" customFormat="1" ht="15.75" thickBot="1">
      <c r="A58" s="47" t="s">
        <v>95</v>
      </c>
      <c r="B58" s="47"/>
      <c r="C58" s="47">
        <v>54204</v>
      </c>
      <c r="D58" s="47" t="s">
        <v>44</v>
      </c>
      <c r="E58" s="47">
        <v>1</v>
      </c>
    </row>
    <row r="59" spans="1:5" s="45" customFormat="1" ht="15.75" thickBot="1">
      <c r="A59" s="47" t="s">
        <v>39</v>
      </c>
      <c r="B59" s="47"/>
      <c r="C59" s="47">
        <v>810.42</v>
      </c>
      <c r="D59" s="47" t="s">
        <v>40</v>
      </c>
      <c r="E59" s="47">
        <v>3</v>
      </c>
    </row>
    <row r="60" spans="1:5" s="45" customFormat="1" ht="15.75" thickBot="1">
      <c r="A60" s="47" t="s">
        <v>41</v>
      </c>
      <c r="B60" s="47"/>
      <c r="C60" s="47">
        <v>865.08</v>
      </c>
      <c r="D60" s="47" t="s">
        <v>96</v>
      </c>
      <c r="E60" s="47">
        <v>2</v>
      </c>
    </row>
    <row r="61" spans="1:5" s="45" customFormat="1" ht="15.75" thickBot="1">
      <c r="A61" s="47" t="s">
        <v>97</v>
      </c>
      <c r="B61" s="47"/>
      <c r="C61" s="47">
        <v>2830</v>
      </c>
      <c r="D61" s="47" t="s">
        <v>67</v>
      </c>
      <c r="E61" s="47">
        <v>1</v>
      </c>
    </row>
    <row r="62" spans="1:5" s="45" customFormat="1" ht="15.75" thickBot="1">
      <c r="A62" s="47" t="s">
        <v>43</v>
      </c>
      <c r="B62" s="47"/>
      <c r="C62" s="47">
        <v>10566.01</v>
      </c>
      <c r="D62" s="47" t="s">
        <v>37</v>
      </c>
      <c r="E62" s="47">
        <v>17</v>
      </c>
    </row>
    <row r="63" spans="1:5" ht="28.5">
      <c r="A63" s="29" t="s">
        <v>20</v>
      </c>
      <c r="B63" s="30" t="e">
        <f>#REF!+#REF!</f>
        <v>#REF!</v>
      </c>
      <c r="C63" s="25">
        <v>0</v>
      </c>
      <c r="D63" s="31"/>
      <c r="E63" s="32"/>
    </row>
    <row r="64" spans="1:5" ht="28.5">
      <c r="A64" s="29" t="s">
        <v>21</v>
      </c>
      <c r="B64" s="30" t="e">
        <f>SUM(#REF!)</f>
        <v>#REF!</v>
      </c>
      <c r="C64" s="25">
        <v>0</v>
      </c>
      <c r="D64" s="31"/>
      <c r="E64" s="32"/>
    </row>
    <row r="65" spans="1:5" ht="28.5">
      <c r="A65" s="29" t="s">
        <v>22</v>
      </c>
      <c r="B65" s="30" t="e">
        <f>#REF!</f>
        <v>#REF!</v>
      </c>
      <c r="C65" s="25">
        <v>0</v>
      </c>
      <c r="D65" s="31"/>
      <c r="E65" s="32"/>
    </row>
    <row r="66" spans="1:5" ht="29.25" thickBot="1">
      <c r="A66" s="29" t="s">
        <v>23</v>
      </c>
      <c r="B66" s="30" t="e">
        <f>#REF!+#REF!</f>
        <v>#REF!</v>
      </c>
      <c r="C66" s="25">
        <f>C67</f>
        <v>1094.48</v>
      </c>
      <c r="D66" s="31"/>
      <c r="E66" s="32"/>
    </row>
    <row r="67" spans="1:5" s="45" customFormat="1" ht="15.75" thickBot="1">
      <c r="A67" s="47" t="s">
        <v>91</v>
      </c>
      <c r="B67" s="47"/>
      <c r="C67" s="47">
        <v>1094.48</v>
      </c>
      <c r="D67" s="47" t="s">
        <v>5</v>
      </c>
      <c r="E67" s="47">
        <v>8</v>
      </c>
    </row>
    <row r="68" spans="1:5" ht="28.5">
      <c r="A68" s="29" t="s">
        <v>24</v>
      </c>
      <c r="B68" s="30" t="e">
        <f>#REF!</f>
        <v>#REF!</v>
      </c>
      <c r="C68" s="25">
        <v>0</v>
      </c>
      <c r="D68" s="31"/>
      <c r="E68" s="32"/>
    </row>
    <row r="69" spans="1:5" ht="29.25" thickBot="1">
      <c r="A69" s="29" t="s">
        <v>25</v>
      </c>
      <c r="B69" s="30" t="e">
        <f>B70+#REF!</f>
        <v>#REF!</v>
      </c>
      <c r="C69" s="25">
        <f>C70+C71</f>
        <v>36077.399999999994</v>
      </c>
      <c r="D69" s="31"/>
      <c r="E69" s="32"/>
    </row>
    <row r="70" spans="1:5" s="45" customFormat="1" ht="15.75" thickBot="1">
      <c r="A70" s="47" t="s">
        <v>85</v>
      </c>
      <c r="B70" s="47"/>
      <c r="C70" s="47">
        <v>16977.599999999999</v>
      </c>
      <c r="D70" s="47" t="s">
        <v>5</v>
      </c>
      <c r="E70" s="47">
        <v>21222</v>
      </c>
    </row>
    <row r="71" spans="1:5" s="45" customFormat="1" ht="15.75" thickBot="1">
      <c r="A71" s="47" t="s">
        <v>86</v>
      </c>
      <c r="B71" s="47"/>
      <c r="C71" s="47">
        <v>19099.8</v>
      </c>
      <c r="D71" s="47" t="s">
        <v>5</v>
      </c>
      <c r="E71" s="47">
        <v>21222</v>
      </c>
    </row>
    <row r="72" spans="1:5" ht="43.5" thickBot="1">
      <c r="A72" s="29" t="s">
        <v>26</v>
      </c>
      <c r="B72" s="30">
        <f>B73</f>
        <v>0</v>
      </c>
      <c r="C72" s="25">
        <f>C73+C74</f>
        <v>2726.9</v>
      </c>
      <c r="D72" s="31"/>
      <c r="E72" s="32"/>
    </row>
    <row r="73" spans="1:5" s="45" customFormat="1" ht="15.75" thickBot="1">
      <c r="A73" s="47" t="s">
        <v>27</v>
      </c>
      <c r="B73" s="47"/>
      <c r="C73" s="47">
        <v>1363.2</v>
      </c>
      <c r="D73" s="47" t="s">
        <v>5</v>
      </c>
      <c r="E73" s="47">
        <v>960</v>
      </c>
    </row>
    <row r="74" spans="1:5" s="45" customFormat="1" ht="15.75" thickBot="1">
      <c r="A74" s="47" t="s">
        <v>27</v>
      </c>
      <c r="B74" s="47"/>
      <c r="C74" s="47">
        <v>1363.7</v>
      </c>
      <c r="D74" s="47" t="s">
        <v>5</v>
      </c>
      <c r="E74" s="47">
        <v>960.35</v>
      </c>
    </row>
    <row r="75" spans="1:5" ht="57.75" thickBot="1">
      <c r="A75" s="29" t="s">
        <v>28</v>
      </c>
      <c r="B75" s="30">
        <f>SUM(B76:B76)</f>
        <v>0</v>
      </c>
      <c r="C75" s="25">
        <f>SUM(C76:C80)</f>
        <v>99309.37</v>
      </c>
      <c r="D75" s="31"/>
      <c r="E75" s="32"/>
    </row>
    <row r="76" spans="1:5" s="45" customFormat="1" ht="15.75" thickBot="1">
      <c r="A76" s="47" t="s">
        <v>68</v>
      </c>
      <c r="B76" s="47"/>
      <c r="C76" s="47">
        <v>932.74</v>
      </c>
      <c r="D76" s="47" t="s">
        <v>69</v>
      </c>
      <c r="E76" s="47">
        <v>0.3</v>
      </c>
    </row>
    <row r="77" spans="1:5" s="45" customFormat="1" ht="15.75" thickBot="1">
      <c r="A77" s="47" t="s">
        <v>102</v>
      </c>
      <c r="B77" s="47"/>
      <c r="C77" s="47">
        <v>166.66</v>
      </c>
      <c r="D77" s="47" t="s">
        <v>5</v>
      </c>
      <c r="E77" s="47">
        <v>9803.64</v>
      </c>
    </row>
    <row r="78" spans="1:5" s="45" customFormat="1" ht="15.75" thickBot="1">
      <c r="A78" s="47" t="s">
        <v>89</v>
      </c>
      <c r="B78" s="47"/>
      <c r="C78" s="47">
        <v>49394.21</v>
      </c>
      <c r="D78" s="47" t="s">
        <v>5</v>
      </c>
      <c r="E78" s="47">
        <v>20160.900000000001</v>
      </c>
    </row>
    <row r="79" spans="1:5" s="45" customFormat="1" ht="15.75" thickBot="1">
      <c r="A79" s="47" t="s">
        <v>90</v>
      </c>
      <c r="B79" s="47"/>
      <c r="C79" s="47">
        <v>48322.58</v>
      </c>
      <c r="D79" s="47" t="s">
        <v>5</v>
      </c>
      <c r="E79" s="47">
        <v>19723.5</v>
      </c>
    </row>
    <row r="80" spans="1:5" s="45" customFormat="1" ht="15.75" thickBot="1">
      <c r="A80" s="47" t="s">
        <v>92</v>
      </c>
      <c r="B80" s="47"/>
      <c r="C80" s="47">
        <v>493.18</v>
      </c>
      <c r="D80" s="47" t="s">
        <v>67</v>
      </c>
      <c r="E80" s="47">
        <v>1</v>
      </c>
    </row>
    <row r="81" spans="1:7">
      <c r="A81" s="29" t="s">
        <v>29</v>
      </c>
      <c r="B81" s="30">
        <f>B82</f>
        <v>3457.6271186440681</v>
      </c>
      <c r="C81" s="25">
        <f>C82</f>
        <v>4080</v>
      </c>
      <c r="D81" s="31"/>
      <c r="E81" s="32"/>
    </row>
    <row r="82" spans="1:7" ht="30">
      <c r="A82" s="7" t="s">
        <v>8</v>
      </c>
      <c r="B82" s="5">
        <f>C82/1.18</f>
        <v>3457.6271186440681</v>
      </c>
      <c r="C82" s="14">
        <f>E82*5*12</f>
        <v>4080</v>
      </c>
      <c r="D82" s="8" t="s">
        <v>7</v>
      </c>
      <c r="E82" s="6">
        <v>68</v>
      </c>
    </row>
    <row r="83" spans="1:7">
      <c r="A83" s="38" t="s">
        <v>58</v>
      </c>
      <c r="B83" s="39" t="e">
        <f>B14+B17+B20+#REF!+B39+B63+B64+B65+B66+B68+B69+B72+B75+B81</f>
        <v>#REF!</v>
      </c>
      <c r="C83" s="25">
        <f>C14+C17+C20+C23+C30+C39+C63+C64+C65+C66+C68+C69+C72+C75</f>
        <v>636261.4</v>
      </c>
      <c r="D83" s="40" t="s">
        <v>111</v>
      </c>
      <c r="E83" s="32"/>
      <c r="G83" s="41"/>
    </row>
    <row r="84" spans="1:7">
      <c r="A84" s="38" t="s">
        <v>59</v>
      </c>
      <c r="B84" s="42"/>
      <c r="C84" s="25">
        <f>C83*1.2+C81</f>
        <v>767593.68</v>
      </c>
      <c r="D84" s="40" t="s">
        <v>111</v>
      </c>
      <c r="E84" s="32"/>
    </row>
    <row r="85" spans="1:7">
      <c r="A85" s="38" t="s">
        <v>60</v>
      </c>
      <c r="B85" s="42"/>
      <c r="C85" s="25">
        <f>C4+C6+C9-C84</f>
        <v>1039716.5656000002</v>
      </c>
      <c r="D85" s="40" t="s">
        <v>111</v>
      </c>
      <c r="E85" s="32"/>
    </row>
    <row r="86" spans="1:7" ht="28.5">
      <c r="A86" s="29" t="s">
        <v>61</v>
      </c>
      <c r="B86" s="42"/>
      <c r="C86" s="25">
        <f>C85+C8</f>
        <v>982199.72560000024</v>
      </c>
      <c r="D86" s="40" t="s">
        <v>111</v>
      </c>
      <c r="E86" s="43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9"/>
  <sheetViews>
    <sheetView topLeftCell="A37" workbookViewId="0">
      <selection activeCell="A46" activeCellId="3" sqref="A14:XFD14 A19:XFD19 A40:XFD41 A46:XFD46"/>
    </sheetView>
  </sheetViews>
  <sheetFormatPr defaultRowHeight="15"/>
  <cols>
    <col min="1" max="1" width="60.85546875" customWidth="1"/>
    <col min="2" max="2" width="60.85546875" style="45" hidden="1" customWidth="1"/>
  </cols>
  <sheetData>
    <row r="2" spans="1:5">
      <c r="A2" s="45" t="s">
        <v>98</v>
      </c>
      <c r="C2" s="45"/>
      <c r="D2" s="45"/>
      <c r="E2" s="45"/>
    </row>
    <row r="3" spans="1:5">
      <c r="A3" s="45" t="s">
        <v>50</v>
      </c>
      <c r="C3" s="45"/>
      <c r="D3" s="45"/>
      <c r="E3" s="45"/>
    </row>
    <row r="4" spans="1:5" ht="15.75" thickBot="1">
      <c r="A4" s="45"/>
      <c r="C4" s="45"/>
      <c r="D4" s="45"/>
      <c r="E4" s="45"/>
    </row>
    <row r="5" spans="1:5" ht="15.75" thickBot="1">
      <c r="A5" s="46" t="s">
        <v>49</v>
      </c>
      <c r="B5" s="46"/>
      <c r="C5" s="46" t="s">
        <v>48</v>
      </c>
      <c r="D5" s="46" t="s">
        <v>47</v>
      </c>
      <c r="E5" s="46" t="s">
        <v>46</v>
      </c>
    </row>
    <row r="6" spans="1:5" s="49" customFormat="1" ht="15.75" thickBot="1">
      <c r="A6" s="44" t="s">
        <v>62</v>
      </c>
      <c r="B6" s="44"/>
      <c r="C6" s="44">
        <v>47461.120000000003</v>
      </c>
      <c r="D6" s="44" t="s">
        <v>16</v>
      </c>
      <c r="E6" s="44">
        <v>896</v>
      </c>
    </row>
    <row r="7" spans="1:5" s="49" customFormat="1" ht="15.75" thickBot="1">
      <c r="A7" s="44" t="s">
        <v>63</v>
      </c>
      <c r="B7" s="44"/>
      <c r="C7" s="44">
        <v>46878.45</v>
      </c>
      <c r="D7" s="44" t="s">
        <v>16</v>
      </c>
      <c r="E7" s="44">
        <v>885</v>
      </c>
    </row>
    <row r="8" spans="1:5" s="49" customFormat="1" ht="16.5" customHeight="1" thickBot="1">
      <c r="A8" s="44" t="s">
        <v>64</v>
      </c>
      <c r="B8" s="44"/>
      <c r="C8" s="44">
        <v>969.06</v>
      </c>
      <c r="D8" s="44" t="s">
        <v>65</v>
      </c>
      <c r="E8" s="44">
        <v>2</v>
      </c>
    </row>
    <row r="9" spans="1:5" s="49" customFormat="1" ht="15.75" thickBot="1">
      <c r="A9" s="44" t="s">
        <v>66</v>
      </c>
      <c r="B9" s="44"/>
      <c r="C9" s="44">
        <v>2461.62</v>
      </c>
      <c r="D9" s="44" t="s">
        <v>67</v>
      </c>
      <c r="E9" s="44">
        <v>1</v>
      </c>
    </row>
    <row r="10" spans="1:5" s="49" customFormat="1" ht="15.75" thickBot="1">
      <c r="A10" s="44" t="s">
        <v>99</v>
      </c>
      <c r="B10" s="44"/>
      <c r="C10" s="44">
        <v>1909.98</v>
      </c>
      <c r="D10" s="44" t="s">
        <v>5</v>
      </c>
      <c r="E10" s="44">
        <v>21222</v>
      </c>
    </row>
    <row r="11" spans="1:5" s="49" customFormat="1" ht="15.75" thickBot="1">
      <c r="A11" s="44" t="s">
        <v>100</v>
      </c>
      <c r="B11" s="44"/>
      <c r="C11" s="44">
        <v>1909.98</v>
      </c>
      <c r="D11" s="44" t="s">
        <v>5</v>
      </c>
      <c r="E11" s="44">
        <v>21222</v>
      </c>
    </row>
    <row r="12" spans="1:5" s="49" customFormat="1" ht="15.75" thickBot="1">
      <c r="A12" s="44" t="s">
        <v>27</v>
      </c>
      <c r="B12" s="44"/>
      <c r="C12" s="44">
        <v>1363.2</v>
      </c>
      <c r="D12" s="44" t="s">
        <v>5</v>
      </c>
      <c r="E12" s="44">
        <v>960</v>
      </c>
    </row>
    <row r="13" spans="1:5" s="49" customFormat="1" ht="15.75" thickBot="1">
      <c r="A13" s="44" t="s">
        <v>27</v>
      </c>
      <c r="B13" s="44"/>
      <c r="C13" s="44">
        <v>1363.7</v>
      </c>
      <c r="D13" s="44" t="s">
        <v>5</v>
      </c>
      <c r="E13" s="44">
        <v>960.35</v>
      </c>
    </row>
    <row r="14" spans="1:5" s="49" customFormat="1" ht="15.75" thickBot="1">
      <c r="A14" s="44" t="s">
        <v>68</v>
      </c>
      <c r="B14" s="44"/>
      <c r="C14" s="44">
        <v>932.74</v>
      </c>
      <c r="D14" s="44" t="s">
        <v>69</v>
      </c>
      <c r="E14" s="44">
        <v>0.3</v>
      </c>
    </row>
    <row r="15" spans="1:5" s="49" customFormat="1" ht="16.5" customHeight="1" thickBot="1">
      <c r="A15" s="44" t="s">
        <v>70</v>
      </c>
      <c r="B15" s="44"/>
      <c r="C15" s="44">
        <v>1618.72</v>
      </c>
      <c r="D15" s="44" t="s">
        <v>37</v>
      </c>
      <c r="E15" s="44">
        <v>2</v>
      </c>
    </row>
    <row r="16" spans="1:5" s="49" customFormat="1" ht="15.75" thickBot="1">
      <c r="A16" s="44" t="s">
        <v>71</v>
      </c>
      <c r="B16" s="44"/>
      <c r="C16" s="44">
        <v>238.2</v>
      </c>
      <c r="D16" s="44" t="s">
        <v>67</v>
      </c>
      <c r="E16" s="44">
        <v>3</v>
      </c>
    </row>
    <row r="17" spans="1:5" s="49" customFormat="1" ht="15.75" thickBot="1">
      <c r="A17" s="44" t="s">
        <v>101</v>
      </c>
      <c r="B17" s="44"/>
      <c r="C17" s="44">
        <v>230.61</v>
      </c>
      <c r="D17" s="44" t="s">
        <v>67</v>
      </c>
      <c r="E17" s="44">
        <v>1</v>
      </c>
    </row>
    <row r="18" spans="1:5" s="49" customFormat="1" ht="15.75" thickBot="1">
      <c r="A18" s="44" t="s">
        <v>72</v>
      </c>
      <c r="B18" s="44"/>
      <c r="C18" s="44">
        <v>333.38</v>
      </c>
      <c r="D18" s="44" t="s">
        <v>67</v>
      </c>
      <c r="E18" s="44">
        <v>1</v>
      </c>
    </row>
    <row r="19" spans="1:5" s="49" customFormat="1" ht="15.75" thickBot="1">
      <c r="A19" s="44" t="s">
        <v>102</v>
      </c>
      <c r="B19" s="44"/>
      <c r="C19" s="44">
        <v>166.66</v>
      </c>
      <c r="D19" s="44" t="s">
        <v>5</v>
      </c>
      <c r="E19" s="44">
        <v>9803.64</v>
      </c>
    </row>
    <row r="20" spans="1:5" s="49" customFormat="1" ht="16.5" customHeight="1" thickBot="1">
      <c r="A20" s="44" t="s">
        <v>73</v>
      </c>
      <c r="B20" s="44"/>
      <c r="C20" s="44">
        <v>398.58</v>
      </c>
      <c r="D20" s="44" t="s">
        <v>67</v>
      </c>
      <c r="E20" s="44">
        <v>2</v>
      </c>
    </row>
    <row r="21" spans="1:5" s="49" customFormat="1" ht="16.5" customHeight="1" thickBot="1">
      <c r="A21" s="44" t="s">
        <v>45</v>
      </c>
      <c r="B21" s="44"/>
      <c r="C21" s="44">
        <v>10105.200000000001</v>
      </c>
      <c r="D21" s="44" t="s">
        <v>6</v>
      </c>
      <c r="E21" s="44">
        <v>36</v>
      </c>
    </row>
    <row r="22" spans="1:5" s="49" customFormat="1" ht="15.75" thickBot="1">
      <c r="A22" s="44" t="s">
        <v>32</v>
      </c>
      <c r="B22" s="44"/>
      <c r="C22" s="44">
        <v>530.1</v>
      </c>
      <c r="D22" s="44" t="s">
        <v>67</v>
      </c>
      <c r="E22" s="44">
        <v>2</v>
      </c>
    </row>
    <row r="23" spans="1:5" s="49" customFormat="1" ht="15.75" thickBot="1">
      <c r="A23" s="44" t="s">
        <v>103</v>
      </c>
      <c r="B23" s="44"/>
      <c r="C23" s="44">
        <v>275.10000000000002</v>
      </c>
      <c r="D23" s="44" t="s">
        <v>67</v>
      </c>
      <c r="E23" s="44">
        <v>1</v>
      </c>
    </row>
    <row r="24" spans="1:5" s="49" customFormat="1" ht="15.75" thickBot="1">
      <c r="A24" s="44" t="s">
        <v>74</v>
      </c>
      <c r="B24" s="44"/>
      <c r="C24" s="44">
        <v>1635</v>
      </c>
      <c r="D24" s="44" t="s">
        <v>38</v>
      </c>
      <c r="E24" s="44">
        <v>10</v>
      </c>
    </row>
    <row r="25" spans="1:5" s="49" customFormat="1" ht="15.75" thickBot="1">
      <c r="A25" s="44" t="s">
        <v>75</v>
      </c>
      <c r="B25" s="44"/>
      <c r="C25" s="44">
        <v>2500.56</v>
      </c>
      <c r="D25" s="44" t="s">
        <v>6</v>
      </c>
      <c r="E25" s="44">
        <v>8</v>
      </c>
    </row>
    <row r="26" spans="1:5" s="49" customFormat="1" ht="15.75" thickBot="1">
      <c r="A26" s="44" t="s">
        <v>76</v>
      </c>
      <c r="B26" s="44"/>
      <c r="C26" s="44">
        <v>1639.29</v>
      </c>
      <c r="D26" s="44" t="s">
        <v>67</v>
      </c>
      <c r="E26" s="44">
        <v>3</v>
      </c>
    </row>
    <row r="27" spans="1:5" s="49" customFormat="1" ht="15.75" thickBot="1">
      <c r="A27" s="44" t="s">
        <v>77</v>
      </c>
      <c r="B27" s="44"/>
      <c r="C27" s="44">
        <v>383.63</v>
      </c>
      <c r="D27" s="44" t="s">
        <v>67</v>
      </c>
      <c r="E27" s="44">
        <v>1</v>
      </c>
    </row>
    <row r="28" spans="1:5" s="49" customFormat="1" ht="15.75" thickBot="1">
      <c r="A28" s="44" t="s">
        <v>78</v>
      </c>
      <c r="B28" s="44"/>
      <c r="C28" s="44">
        <v>9959.58</v>
      </c>
      <c r="D28" s="44" t="s">
        <v>67</v>
      </c>
      <c r="E28" s="44">
        <v>1</v>
      </c>
    </row>
    <row r="29" spans="1:5" s="49" customFormat="1" ht="15.75" thickBot="1">
      <c r="A29" s="44" t="s">
        <v>79</v>
      </c>
      <c r="B29" s="44"/>
      <c r="C29" s="44">
        <v>234.09</v>
      </c>
      <c r="D29" s="44" t="s">
        <v>67</v>
      </c>
      <c r="E29" s="44">
        <v>1</v>
      </c>
    </row>
    <row r="30" spans="1:5" s="49" customFormat="1" ht="15.75" thickBot="1">
      <c r="A30" s="44" t="s">
        <v>80</v>
      </c>
      <c r="B30" s="44"/>
      <c r="C30" s="44">
        <v>609.99</v>
      </c>
      <c r="D30" s="44" t="s">
        <v>67</v>
      </c>
      <c r="E30" s="44">
        <v>1</v>
      </c>
    </row>
    <row r="31" spans="1:5" s="49" customFormat="1" ht="15.75" thickBot="1">
      <c r="A31" s="44" t="s">
        <v>81</v>
      </c>
      <c r="B31" s="44"/>
      <c r="C31" s="44">
        <v>9879.98</v>
      </c>
      <c r="D31" s="44" t="s">
        <v>67</v>
      </c>
      <c r="E31" s="44">
        <v>2</v>
      </c>
    </row>
    <row r="32" spans="1:5" s="49" customFormat="1" ht="15.75" thickBot="1">
      <c r="A32" s="44" t="s">
        <v>82</v>
      </c>
      <c r="B32" s="44"/>
      <c r="C32" s="44">
        <v>3607.3</v>
      </c>
      <c r="D32" s="44" t="s">
        <v>67</v>
      </c>
      <c r="E32" s="44">
        <v>1</v>
      </c>
    </row>
    <row r="33" spans="1:5" s="49" customFormat="1" ht="15.75" thickBot="1">
      <c r="A33" s="44" t="s">
        <v>83</v>
      </c>
      <c r="B33" s="44"/>
      <c r="C33" s="44">
        <v>42076.800000000003</v>
      </c>
      <c r="D33" s="44" t="s">
        <v>67</v>
      </c>
      <c r="E33" s="44">
        <v>9</v>
      </c>
    </row>
    <row r="34" spans="1:5" s="49" customFormat="1" ht="15.75" thickBot="1">
      <c r="A34" s="44" t="s">
        <v>104</v>
      </c>
      <c r="B34" s="44"/>
      <c r="C34" s="44">
        <v>281.5</v>
      </c>
      <c r="D34" s="44" t="s">
        <v>6</v>
      </c>
      <c r="E34" s="44">
        <v>0.5</v>
      </c>
    </row>
    <row r="35" spans="1:5" s="49" customFormat="1" ht="15.75" thickBot="1">
      <c r="A35" s="44" t="s">
        <v>84</v>
      </c>
      <c r="B35" s="44"/>
      <c r="C35" s="44">
        <v>2192</v>
      </c>
      <c r="D35" s="44" t="s">
        <v>6</v>
      </c>
      <c r="E35" s="44">
        <v>2</v>
      </c>
    </row>
    <row r="36" spans="1:5" s="49" customFormat="1" ht="15.75" thickBot="1">
      <c r="A36" s="44" t="s">
        <v>85</v>
      </c>
      <c r="B36" s="44"/>
      <c r="C36" s="44">
        <v>16977.599999999999</v>
      </c>
      <c r="D36" s="44" t="s">
        <v>5</v>
      </c>
      <c r="E36" s="44">
        <v>21222</v>
      </c>
    </row>
    <row r="37" spans="1:5" s="49" customFormat="1" ht="15.75" thickBot="1">
      <c r="A37" s="44" t="s">
        <v>86</v>
      </c>
      <c r="B37" s="44"/>
      <c r="C37" s="44">
        <v>19099.8</v>
      </c>
      <c r="D37" s="44" t="s">
        <v>5</v>
      </c>
      <c r="E37" s="44">
        <v>21222</v>
      </c>
    </row>
    <row r="38" spans="1:5" s="49" customFormat="1" ht="15.75" thickBot="1">
      <c r="A38" s="44" t="s">
        <v>87</v>
      </c>
      <c r="B38" s="44"/>
      <c r="C38" s="44">
        <v>20808.169999999998</v>
      </c>
      <c r="D38" s="44" t="s">
        <v>5</v>
      </c>
      <c r="E38" s="44">
        <v>13086.9</v>
      </c>
    </row>
    <row r="39" spans="1:5" s="49" customFormat="1" ht="15.75" thickBot="1">
      <c r="A39" s="44" t="s">
        <v>88</v>
      </c>
      <c r="B39" s="44"/>
      <c r="C39" s="44">
        <v>27889.16</v>
      </c>
      <c r="D39" s="44" t="s">
        <v>5</v>
      </c>
      <c r="E39" s="44">
        <v>16800.7</v>
      </c>
    </row>
    <row r="40" spans="1:5" s="49" customFormat="1" ht="15.75" thickBot="1">
      <c r="A40" s="44" t="s">
        <v>89</v>
      </c>
      <c r="B40" s="44"/>
      <c r="C40" s="44">
        <v>49394.21</v>
      </c>
      <c r="D40" s="44" t="s">
        <v>5</v>
      </c>
      <c r="E40" s="44">
        <v>20160.900000000001</v>
      </c>
    </row>
    <row r="41" spans="1:5" s="49" customFormat="1" ht="15.75" thickBot="1">
      <c r="A41" s="44" t="s">
        <v>90</v>
      </c>
      <c r="B41" s="44"/>
      <c r="C41" s="44">
        <v>48322.58</v>
      </c>
      <c r="D41" s="44" t="s">
        <v>5</v>
      </c>
      <c r="E41" s="44">
        <v>19723.5</v>
      </c>
    </row>
    <row r="42" spans="1:5" s="49" customFormat="1" ht="15.75" thickBot="1">
      <c r="A42" s="44" t="s">
        <v>105</v>
      </c>
      <c r="B42" s="44"/>
      <c r="C42" s="44">
        <v>79794.720000000001</v>
      </c>
      <c r="D42" s="44" t="s">
        <v>5</v>
      </c>
      <c r="E42" s="44">
        <v>21222</v>
      </c>
    </row>
    <row r="43" spans="1:5" s="49" customFormat="1" ht="15.75" thickBot="1">
      <c r="A43" s="44" t="s">
        <v>106</v>
      </c>
      <c r="B43" s="44"/>
      <c r="C43" s="44">
        <v>83826.899999999994</v>
      </c>
      <c r="D43" s="44" t="s">
        <v>5</v>
      </c>
      <c r="E43" s="44">
        <v>21222</v>
      </c>
    </row>
    <row r="44" spans="1:5" s="49" customFormat="1" ht="15.75" thickBot="1">
      <c r="A44" s="44" t="s">
        <v>36</v>
      </c>
      <c r="B44" s="44"/>
      <c r="C44" s="44">
        <v>240.9</v>
      </c>
      <c r="D44" s="44" t="s">
        <v>67</v>
      </c>
      <c r="E44" s="44">
        <v>1</v>
      </c>
    </row>
    <row r="45" spans="1:5" s="49" customFormat="1" ht="15.75" thickBot="1">
      <c r="A45" s="44" t="s">
        <v>91</v>
      </c>
      <c r="B45" s="44"/>
      <c r="C45" s="44">
        <v>1094.48</v>
      </c>
      <c r="D45" s="44" t="s">
        <v>5</v>
      </c>
      <c r="E45" s="44">
        <v>8</v>
      </c>
    </row>
    <row r="46" spans="1:5" s="49" customFormat="1" ht="15.75" thickBot="1">
      <c r="A46" s="44" t="s">
        <v>92</v>
      </c>
      <c r="B46" s="44"/>
      <c r="C46" s="44">
        <v>493.18</v>
      </c>
      <c r="D46" s="44" t="s">
        <v>67</v>
      </c>
      <c r="E46" s="44">
        <v>1</v>
      </c>
    </row>
    <row r="47" spans="1:5" s="49" customFormat="1" ht="15.75" thickBot="1">
      <c r="A47" s="44" t="s">
        <v>107</v>
      </c>
      <c r="B47" s="44"/>
      <c r="C47" s="44">
        <v>1697.76</v>
      </c>
      <c r="D47" s="44" t="s">
        <v>5</v>
      </c>
      <c r="E47" s="44">
        <v>21222</v>
      </c>
    </row>
    <row r="48" spans="1:5" s="49" customFormat="1" ht="15.75" thickBot="1">
      <c r="A48" s="44" t="s">
        <v>108</v>
      </c>
      <c r="B48" s="44"/>
      <c r="C48" s="44">
        <v>1909.98</v>
      </c>
      <c r="D48" s="44" t="s">
        <v>5</v>
      </c>
      <c r="E48" s="44">
        <v>21222</v>
      </c>
    </row>
    <row r="49" spans="1:5" s="49" customFormat="1" ht="15.75" thickBot="1">
      <c r="A49" s="44" t="s">
        <v>93</v>
      </c>
      <c r="B49" s="44"/>
      <c r="C49" s="44">
        <v>3543.1</v>
      </c>
      <c r="D49" s="44" t="s">
        <v>67</v>
      </c>
      <c r="E49" s="44">
        <v>1</v>
      </c>
    </row>
    <row r="50" spans="1:5" s="49" customFormat="1" ht="15.75" thickBot="1">
      <c r="A50" s="44" t="s">
        <v>94</v>
      </c>
      <c r="B50" s="44"/>
      <c r="C50" s="44">
        <v>1444.65</v>
      </c>
      <c r="D50" s="44" t="s">
        <v>67</v>
      </c>
      <c r="E50" s="44">
        <v>1</v>
      </c>
    </row>
    <row r="51" spans="1:5" s="49" customFormat="1" ht="15.75" thickBot="1">
      <c r="A51" s="44" t="s">
        <v>109</v>
      </c>
      <c r="B51" s="44"/>
      <c r="C51" s="44">
        <v>8064.36</v>
      </c>
      <c r="D51" s="44" t="s">
        <v>5</v>
      </c>
      <c r="E51" s="44">
        <v>21222</v>
      </c>
    </row>
    <row r="52" spans="1:5" s="49" customFormat="1" ht="15.75" thickBot="1">
      <c r="A52" s="44" t="s">
        <v>110</v>
      </c>
      <c r="B52" s="44"/>
      <c r="C52" s="44">
        <v>8064.36</v>
      </c>
      <c r="D52" s="44" t="s">
        <v>5</v>
      </c>
      <c r="E52" s="44">
        <v>21222</v>
      </c>
    </row>
    <row r="53" spans="1:5" s="49" customFormat="1" ht="15.75" thickBot="1">
      <c r="A53" s="44" t="s">
        <v>33</v>
      </c>
      <c r="B53" s="44"/>
      <c r="C53" s="44">
        <v>173.86</v>
      </c>
      <c r="D53" s="44" t="s">
        <v>67</v>
      </c>
      <c r="E53" s="44">
        <v>2</v>
      </c>
    </row>
    <row r="54" spans="1:5" s="49" customFormat="1" ht="15.75" thickBot="1">
      <c r="A54" s="44" t="s">
        <v>95</v>
      </c>
      <c r="B54" s="44"/>
      <c r="C54" s="44">
        <v>54204</v>
      </c>
      <c r="D54" s="44" t="s">
        <v>44</v>
      </c>
      <c r="E54" s="44">
        <v>1</v>
      </c>
    </row>
    <row r="55" spans="1:5" s="49" customFormat="1" ht="15.75" thickBot="1">
      <c r="A55" s="44" t="s">
        <v>39</v>
      </c>
      <c r="B55" s="44"/>
      <c r="C55" s="44">
        <v>810.42</v>
      </c>
      <c r="D55" s="44" t="s">
        <v>40</v>
      </c>
      <c r="E55" s="44">
        <v>3</v>
      </c>
    </row>
    <row r="56" spans="1:5" s="49" customFormat="1" ht="15.75" thickBot="1">
      <c r="A56" s="44" t="s">
        <v>41</v>
      </c>
      <c r="B56" s="44"/>
      <c r="C56" s="44">
        <v>865.08</v>
      </c>
      <c r="D56" s="44" t="s">
        <v>96</v>
      </c>
      <c r="E56" s="44">
        <v>2</v>
      </c>
    </row>
    <row r="57" spans="1:5" s="49" customFormat="1" ht="15.75" thickBot="1">
      <c r="A57" s="44" t="s">
        <v>97</v>
      </c>
      <c r="B57" s="44"/>
      <c r="C57" s="44">
        <v>2830</v>
      </c>
      <c r="D57" s="44" t="s">
        <v>67</v>
      </c>
      <c r="E57" s="44">
        <v>1</v>
      </c>
    </row>
    <row r="58" spans="1:5" s="49" customFormat="1" ht="15.75" thickBot="1">
      <c r="A58" s="44" t="s">
        <v>43</v>
      </c>
      <c r="B58" s="44"/>
      <c r="C58" s="44">
        <v>10566.01</v>
      </c>
      <c r="D58" s="44" t="s">
        <v>37</v>
      </c>
      <c r="E58" s="44">
        <v>17</v>
      </c>
    </row>
    <row r="59" spans="1:5" ht="15.75" thickBot="1">
      <c r="A59" s="48" t="s">
        <v>42</v>
      </c>
      <c r="B59" s="48"/>
      <c r="C59" s="47">
        <v>636261.4</v>
      </c>
      <c r="D59" s="47"/>
      <c r="E59" s="47">
        <v>295625.79000000004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2019-02-15T01:12:24Z</cp:lastPrinted>
  <dcterms:created xsi:type="dcterms:W3CDTF">2016-03-18T02:51:51Z</dcterms:created>
  <dcterms:modified xsi:type="dcterms:W3CDTF">2020-03-18T01:39:38Z</dcterms:modified>
</cp:coreProperties>
</file>