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Лист1!$A$1:$E$101</definedName>
  </definedNames>
  <calcPr calcId="145621" calcMode="manual"/>
</workbook>
</file>

<file path=xl/calcChain.xml><?xml version="1.0" encoding="utf-8"?>
<calcChain xmlns="http://schemas.openxmlformats.org/spreadsheetml/2006/main">
  <c r="C98" i="1" l="1"/>
  <c r="C80" i="1" l="1"/>
  <c r="C87" i="1"/>
  <c r="C52" i="1"/>
  <c r="C8" i="1"/>
  <c r="C29" i="1"/>
  <c r="C22" i="1"/>
  <c r="C91" i="1"/>
  <c r="C19" i="1"/>
  <c r="C84" i="1"/>
  <c r="C76" i="1"/>
  <c r="C73" i="1"/>
  <c r="C16" i="1"/>
  <c r="C13" i="1"/>
  <c r="C10" i="1"/>
  <c r="C97" i="1" l="1"/>
  <c r="F98" i="1" l="1"/>
  <c r="B76" i="1"/>
  <c r="C9" i="1" l="1"/>
  <c r="C11" i="1" s="1"/>
  <c r="C96" i="1" l="1"/>
  <c r="C100" i="1" l="1"/>
  <c r="C101" i="1" s="1"/>
  <c r="C99" i="1"/>
  <c r="B91" i="1"/>
  <c r="B80" i="1"/>
  <c r="B97" i="1" l="1"/>
  <c r="B96" i="1" s="1"/>
  <c r="B87" i="1"/>
  <c r="B84" i="1"/>
  <c r="B83" i="1"/>
  <c r="B79" i="1"/>
  <c r="B19" i="1"/>
  <c r="B16" i="1"/>
  <c r="B13" i="1"/>
  <c r="B98" i="1" l="1"/>
</calcChain>
</file>

<file path=xl/sharedStrings.xml><?xml version="1.0" encoding="utf-8"?>
<sst xmlns="http://schemas.openxmlformats.org/spreadsheetml/2006/main" count="332" uniqueCount="115">
  <si>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</si>
  <si>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</si>
  <si>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</si>
  <si>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</si>
  <si>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</si>
  <si>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</si>
  <si>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</si>
  <si>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</si>
  <si>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</si>
  <si>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</si>
  <si>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</si>
  <si>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</si>
  <si>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</si>
  <si>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</si>
  <si>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</si>
  <si>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</si>
  <si>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</si>
  <si>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</si>
  <si>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</si>
  <si>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</si>
  <si>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</si>
  <si>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</si>
  <si>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</si>
  <si>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</si>
  <si>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</si>
  <si>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</si>
  <si>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</si>
  <si>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</si>
  <si>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</si>
  <si>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</si>
  <si>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</si>
  <si>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Устранение свищей хомутами</t>
  </si>
  <si>
    <t>руб.</t>
  </si>
  <si>
    <t xml:space="preserve">Годовая фактическая стоимость работ (услуг) </t>
  </si>
  <si>
    <t>Закрытие и открытие стояков</t>
  </si>
  <si>
    <t>Адрес: 1 мкр., д. 37</t>
  </si>
  <si>
    <t>Замена электропроводки</t>
  </si>
  <si>
    <t>Смена стекол</t>
  </si>
  <si>
    <t>замена эл. лампочки накаливания</t>
  </si>
  <si>
    <t>навеска замка</t>
  </si>
  <si>
    <t>сброс воздуха со стояков отопления</t>
  </si>
  <si>
    <t>ремонт труб КНС</t>
  </si>
  <si>
    <t>Смена труб ГВС д.25</t>
  </si>
  <si>
    <t>Кол-во</t>
  </si>
  <si>
    <t>Ед.изм</t>
  </si>
  <si>
    <t>Наименование работ</t>
  </si>
  <si>
    <t xml:space="preserve">По адресу 1-й мкр д.37                                                 </t>
  </si>
  <si>
    <t>период: 01.01.2019-31.12.2019</t>
  </si>
  <si>
    <t>Сальдо начальное на 01.01.2019 г.</t>
  </si>
  <si>
    <t>Доходы за 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</si>
  <si>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</si>
  <si>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</si>
  <si>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</si>
  <si>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</si>
  <si>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</si>
  <si>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</si>
  <si>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</si>
  <si>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</si>
  <si>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</si>
  <si>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</si>
  <si>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</si>
  <si>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</si>
  <si>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</si>
  <si>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</si>
  <si>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Гор.вода потр.при содер.общего имущ.в МКД 1,2кв.2019.10-16 эт.К=0,85;0</t>
  </si>
  <si>
    <t>Гор.вода потр.при содр.общ.имущ-ва в МКД 3,4кв.2019г.10-16эт.К=0,85;0,</t>
  </si>
  <si>
    <t>ДератизациЯ</t>
  </si>
  <si>
    <t>Замена пакетных выключателей</t>
  </si>
  <si>
    <t>шт.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</si>
  <si>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</si>
  <si>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</si>
  <si>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</si>
  <si>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</si>
  <si>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Изготовление и установка дверец на вент продухи</t>
  </si>
  <si>
    <t>Навеска замка (крабовый)</t>
  </si>
  <si>
    <t>Навеска замка (тросовый)</t>
  </si>
  <si>
    <t>Настил линолеума в кабины лифтов</t>
  </si>
  <si>
    <t>Организация мест накоп.ртуть сод-х ламп 3,4 кв. 2019г. К=0,6;0,8;0,85;</t>
  </si>
  <si>
    <t>Освещение подвала</t>
  </si>
  <si>
    <t>Очистка канализационной сети</t>
  </si>
  <si>
    <t>Очистка хокейной коробки от снега и бытового мусора</t>
  </si>
  <si>
    <t>Прочистка труб водоснабжения</t>
  </si>
  <si>
    <t>Разбивка вентиляционного короба</t>
  </si>
  <si>
    <t>Ревизия межэтажного щита</t>
  </si>
  <si>
    <t>Ремонт дверных коробок</t>
  </si>
  <si>
    <t>Ремонт дверных полотен</t>
  </si>
  <si>
    <t>Смена вентиля д.25 мм</t>
  </si>
  <si>
    <t>Смена вентиля до 20 мм</t>
  </si>
  <si>
    <t>Смена вентиля, д.32</t>
  </si>
  <si>
    <t>Смена задвижек д.100</t>
  </si>
  <si>
    <t>Смена задвижек д.80</t>
  </si>
  <si>
    <t>Смена стекл</t>
  </si>
  <si>
    <t>Смена труб ХВС и ГВС д. 25</t>
  </si>
  <si>
    <t>Содержание ДРС 1,2 кв.2019 г. К=1</t>
  </si>
  <si>
    <t>Содержание ДРС 3,4 кв. 2019 г. коэф. 0,85;0,9;1</t>
  </si>
  <si>
    <t>Содержание мусоропровода 1,2 кв. 2019 г. К=1</t>
  </si>
  <si>
    <t>Содержание мусоропровода 3,4 кв. 2019 г. К=1</t>
  </si>
  <si>
    <t>Содержание, экспл.и ремонт лифтового хоз-ва 1,2 кв.2019г. К=0,9;1</t>
  </si>
  <si>
    <t>Содержание,экспл. и ремонт лифтового хоз-ва 3,4 кв. 2019 г. К=0,9;1</t>
  </si>
  <si>
    <t>Уборка МОП 1,2 кв. 2019 г. к=0,9,1</t>
  </si>
  <si>
    <t>Уборка МОП 3,4 кв. 2019 г. К=0,9; 1</t>
  </si>
  <si>
    <t>Уборка придомовой территории 1,2 кв. 2019 г. к=0,85;0,9;1</t>
  </si>
  <si>
    <t>Уборка придомовой территории 3,4 кв. 2019 г. к=0,85;0,9;1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</si>
  <si>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</si>
  <si>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</si>
  <si>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</si>
  <si>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пружины</t>
  </si>
  <si>
    <t>Хол.вода потр.при содер.общ.имущ. в МКД 3,4 кв.2019г.10-16 эт К=0,85;0</t>
  </si>
  <si>
    <t>Хол.вода потр.при содер.общ.имущ.в МКД 1,2кв.2019г. 10-16эт.К=0,85;0,9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</si>
  <si>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</si>
  <si>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</si>
  <si>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изготовление и установка решетки для чистки обуви</t>
  </si>
  <si>
    <t>осмотр электросчетчика</t>
  </si>
  <si>
    <t>смена труб ГВС и ХВС  д.20 ПП</t>
  </si>
  <si>
    <t>смена труб ГВС и ХВС д.32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</si>
</sst>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9" fontId="0" fillId="4" borderId="3" xfId="0" applyNumberFormat="1" applyFill="1" applyBorder="1"/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2" fillId="0" borderId="3" xfId="0" applyNumberFormat="1" applyFont="1" applyFill="1" applyBorder="1"/>
    <xf numFmtId="165" fontId="0" fillId="4" borderId="3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topLeftCell="A79" workbookViewId="0">
      <selection activeCell="C101" sqref="C101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 x14ac:dyDescent="0.25">
      <c r="A1" s="38" t="s">
        <v>9</v>
      </c>
      <c r="B1" s="38"/>
      <c r="C1" s="38"/>
      <c r="D1" s="38"/>
      <c r="E1" s="38"/>
    </row>
    <row r="2" spans="1:5" ht="17.25" customHeight="1" x14ac:dyDescent="0.25">
      <c r="A2" s="27" t="s">
        <v>35</v>
      </c>
      <c r="B2" s="9" t="s">
        <v>7</v>
      </c>
      <c r="C2" s="40" t="s">
        <v>47</v>
      </c>
      <c r="D2" s="40"/>
      <c r="E2" s="40"/>
    </row>
    <row r="3" spans="1:5" ht="57" x14ac:dyDescent="0.25">
      <c r="A3" s="20" t="s">
        <v>3</v>
      </c>
      <c r="B3" s="1" t="s">
        <v>0</v>
      </c>
      <c r="C3" s="4" t="s">
        <v>33</v>
      </c>
      <c r="D3" s="7" t="s">
        <v>1</v>
      </c>
      <c r="E3" s="8" t="s">
        <v>2</v>
      </c>
    </row>
    <row r="4" spans="1:5" x14ac:dyDescent="0.25">
      <c r="A4" s="20" t="s">
        <v>48</v>
      </c>
      <c r="B4" s="1"/>
      <c r="C4" s="4">
        <v>447663.17220000084</v>
      </c>
      <c r="D4" s="22" t="s">
        <v>32</v>
      </c>
      <c r="E4" s="8"/>
    </row>
    <row r="5" spans="1:5" x14ac:dyDescent="0.25">
      <c r="A5" s="41" t="s">
        <v>49</v>
      </c>
      <c r="B5" s="42"/>
      <c r="C5" s="42"/>
      <c r="D5" s="42"/>
      <c r="E5" s="43"/>
    </row>
    <row r="6" spans="1:5" ht="28.5" x14ac:dyDescent="0.25">
      <c r="A6" s="20" t="s">
        <v>50</v>
      </c>
      <c r="B6" s="1"/>
      <c r="C6" s="4">
        <v>3448297.91</v>
      </c>
      <c r="D6" s="22" t="s">
        <v>32</v>
      </c>
      <c r="E6" s="8"/>
    </row>
    <row r="7" spans="1:5" x14ac:dyDescent="0.25">
      <c r="A7" s="20" t="s">
        <v>51</v>
      </c>
      <c r="B7" s="1"/>
      <c r="C7" s="4">
        <v>3143222.31</v>
      </c>
      <c r="D7" s="22" t="s">
        <v>32</v>
      </c>
      <c r="E7" s="8"/>
    </row>
    <row r="8" spans="1:5" x14ac:dyDescent="0.25">
      <c r="A8" s="20" t="s">
        <v>52</v>
      </c>
      <c r="B8" s="1"/>
      <c r="C8" s="4">
        <f>C7-C6</f>
        <v>-305075.60000000009</v>
      </c>
      <c r="D8" s="22" t="s">
        <v>32</v>
      </c>
      <c r="E8" s="8"/>
    </row>
    <row r="9" spans="1:5" x14ac:dyDescent="0.25">
      <c r="A9" s="20" t="s">
        <v>10</v>
      </c>
      <c r="B9" s="1"/>
      <c r="C9" s="4">
        <f>C10</f>
        <v>33930</v>
      </c>
      <c r="D9" s="22" t="s">
        <v>32</v>
      </c>
      <c r="E9" s="8"/>
    </row>
    <row r="10" spans="1:5" x14ac:dyDescent="0.25">
      <c r="A10" s="20" t="s">
        <v>11</v>
      </c>
      <c r="B10" s="1"/>
      <c r="C10" s="23">
        <f>1500*12+1327.5*12</f>
        <v>33930</v>
      </c>
      <c r="D10" s="22" t="s">
        <v>32</v>
      </c>
      <c r="E10" s="8"/>
    </row>
    <row r="11" spans="1:5" x14ac:dyDescent="0.25">
      <c r="A11" s="27" t="s">
        <v>53</v>
      </c>
      <c r="B11" s="9"/>
      <c r="C11" s="10">
        <f>C6+C9</f>
        <v>3482227.91</v>
      </c>
      <c r="D11" s="22" t="s">
        <v>32</v>
      </c>
      <c r="E11" s="2"/>
    </row>
    <row r="12" spans="1:5" x14ac:dyDescent="0.25">
      <c r="A12" s="39" t="s">
        <v>12</v>
      </c>
      <c r="B12" s="39"/>
      <c r="C12" s="39"/>
      <c r="D12" s="39"/>
      <c r="E12" s="39"/>
    </row>
    <row r="13" spans="1:5" ht="29.25" thickBot="1" x14ac:dyDescent="0.3">
      <c r="A13" s="27" t="s">
        <v>14</v>
      </c>
      <c r="B13" s="9" t="e">
        <f>#REF!</f>
        <v>#REF!</v>
      </c>
      <c r="C13" s="10">
        <f>C14+C15</f>
        <v>442745.20999999996</v>
      </c>
      <c r="D13" s="3"/>
      <c r="E13" s="2"/>
    </row>
    <row r="14" spans="1:5" s="30" customFormat="1" ht="15.75" thickBot="1" x14ac:dyDescent="0.3">
      <c r="A14" s="32" t="s">
        <v>104</v>
      </c>
      <c r="B14" s="32"/>
      <c r="C14" s="33">
        <v>215917.25</v>
      </c>
      <c r="D14" s="32" t="s">
        <v>4</v>
      </c>
      <c r="E14" s="33">
        <v>57424.800000000003</v>
      </c>
    </row>
    <row r="15" spans="1:5" s="30" customFormat="1" ht="15.75" thickBot="1" x14ac:dyDescent="0.3">
      <c r="A15" s="32" t="s">
        <v>105</v>
      </c>
      <c r="B15" s="32"/>
      <c r="C15" s="33">
        <v>226827.96</v>
      </c>
      <c r="D15" s="32" t="s">
        <v>4</v>
      </c>
      <c r="E15" s="33">
        <v>57424.800000000003</v>
      </c>
    </row>
    <row r="16" spans="1:5" ht="29.25" thickBot="1" x14ac:dyDescent="0.3">
      <c r="A16" s="27" t="s">
        <v>15</v>
      </c>
      <c r="B16" s="9" t="e">
        <f>#REF!</f>
        <v>#REF!</v>
      </c>
      <c r="C16" s="10">
        <f>C17+C18</f>
        <v>165239.91</v>
      </c>
      <c r="D16" s="3"/>
      <c r="E16" s="2"/>
    </row>
    <row r="17" spans="1:5" s="30" customFormat="1" ht="15.75" thickBot="1" x14ac:dyDescent="0.3">
      <c r="A17" s="32" t="s">
        <v>99</v>
      </c>
      <c r="B17" s="32"/>
      <c r="C17" s="33">
        <v>87317.59</v>
      </c>
      <c r="D17" s="32" t="s">
        <v>4</v>
      </c>
      <c r="E17" s="33">
        <v>51363.29</v>
      </c>
    </row>
    <row r="18" spans="1:5" s="30" customFormat="1" ht="15.75" thickBot="1" x14ac:dyDescent="0.3">
      <c r="A18" s="32" t="s">
        <v>100</v>
      </c>
      <c r="B18" s="32"/>
      <c r="C18" s="33">
        <v>77922.320000000007</v>
      </c>
      <c r="D18" s="32" t="s">
        <v>4</v>
      </c>
      <c r="E18" s="33">
        <v>44023.9</v>
      </c>
    </row>
    <row r="19" spans="1:5" ht="29.25" thickBot="1" x14ac:dyDescent="0.3">
      <c r="A19" s="27" t="s">
        <v>16</v>
      </c>
      <c r="B19" s="11" t="e">
        <f>#REF!+#REF!</f>
        <v>#REF!</v>
      </c>
      <c r="C19" s="10">
        <f>C20+C21</f>
        <v>252084.23</v>
      </c>
      <c r="D19" s="5"/>
      <c r="E19" s="2"/>
    </row>
    <row r="20" spans="1:5" s="30" customFormat="1" ht="15.75" thickBot="1" x14ac:dyDescent="0.3">
      <c r="A20" s="32" t="s">
        <v>60</v>
      </c>
      <c r="B20" s="32"/>
      <c r="C20" s="33">
        <v>126757.21</v>
      </c>
      <c r="D20" s="32" t="s">
        <v>13</v>
      </c>
      <c r="E20" s="33">
        <v>2393</v>
      </c>
    </row>
    <row r="21" spans="1:5" s="30" customFormat="1" ht="15.75" thickBot="1" x14ac:dyDescent="0.3">
      <c r="A21" s="32" t="s">
        <v>61</v>
      </c>
      <c r="B21" s="32"/>
      <c r="C21" s="33">
        <v>125327.02</v>
      </c>
      <c r="D21" s="32" t="s">
        <v>13</v>
      </c>
      <c r="E21" s="33">
        <v>2366</v>
      </c>
    </row>
    <row r="22" spans="1:5" ht="43.5" thickBot="1" x14ac:dyDescent="0.3">
      <c r="A22" s="27" t="s">
        <v>17</v>
      </c>
      <c r="B22" s="9"/>
      <c r="C22" s="10">
        <f>SUM(C23:C28)</f>
        <v>261282.84000000003</v>
      </c>
      <c r="D22" s="3"/>
      <c r="E22" s="2"/>
    </row>
    <row r="23" spans="1:5" s="30" customFormat="1" ht="15.75" thickBot="1" x14ac:dyDescent="0.3">
      <c r="A23" s="32" t="s">
        <v>64</v>
      </c>
      <c r="B23" s="32"/>
      <c r="C23" s="33">
        <v>6316.73</v>
      </c>
      <c r="D23" s="32" t="s">
        <v>4</v>
      </c>
      <c r="E23" s="33">
        <v>57424.800000000003</v>
      </c>
    </row>
    <row r="24" spans="1:5" s="30" customFormat="1" ht="15.75" thickBot="1" x14ac:dyDescent="0.3">
      <c r="A24" s="32" t="s">
        <v>65</v>
      </c>
      <c r="B24" s="32"/>
      <c r="C24" s="33">
        <v>6316.73</v>
      </c>
      <c r="D24" s="32" t="s">
        <v>4</v>
      </c>
      <c r="E24" s="33">
        <v>57424.800000000003</v>
      </c>
    </row>
    <row r="25" spans="1:5" s="30" customFormat="1" ht="15.75" thickBot="1" x14ac:dyDescent="0.3">
      <c r="A25" s="32" t="s">
        <v>107</v>
      </c>
      <c r="B25" s="32"/>
      <c r="C25" s="33">
        <v>5742.48</v>
      </c>
      <c r="D25" s="32" t="s">
        <v>4</v>
      </c>
      <c r="E25" s="33">
        <v>57424.800000000003</v>
      </c>
    </row>
    <row r="26" spans="1:5" s="30" customFormat="1" ht="15.75" thickBot="1" x14ac:dyDescent="0.3">
      <c r="A26" s="32" t="s">
        <v>108</v>
      </c>
      <c r="B26" s="32"/>
      <c r="C26" s="33">
        <v>5168.2299999999996</v>
      </c>
      <c r="D26" s="32" t="s">
        <v>4</v>
      </c>
      <c r="E26" s="33">
        <v>57424.800000000003</v>
      </c>
    </row>
    <row r="27" spans="1:5" s="30" customFormat="1" ht="15.75" thickBot="1" x14ac:dyDescent="0.3">
      <c r="A27" s="32" t="s">
        <v>109</v>
      </c>
      <c r="B27" s="32"/>
      <c r="C27" s="33">
        <v>117720.84</v>
      </c>
      <c r="D27" s="32" t="s">
        <v>4</v>
      </c>
      <c r="E27" s="33">
        <v>57424.800000000003</v>
      </c>
    </row>
    <row r="28" spans="1:5" s="30" customFormat="1" ht="15.75" thickBot="1" x14ac:dyDescent="0.3">
      <c r="A28" s="32" t="s">
        <v>110</v>
      </c>
      <c r="B28" s="32"/>
      <c r="C28" s="33">
        <v>120017.83</v>
      </c>
      <c r="D28" s="32" t="s">
        <v>4</v>
      </c>
      <c r="E28" s="33">
        <v>57424.800000000003</v>
      </c>
    </row>
    <row r="29" spans="1:5" ht="43.5" outlineLevel="1" thickBot="1" x14ac:dyDescent="0.3">
      <c r="A29" s="27" t="s">
        <v>19</v>
      </c>
      <c r="B29" s="21"/>
      <c r="C29" s="10">
        <f>SUM(C30:C51)</f>
        <v>27785.349999999995</v>
      </c>
      <c r="D29" s="21"/>
      <c r="E29" s="21"/>
    </row>
    <row r="30" spans="1:5" s="30" customFormat="1" ht="15.75" thickBot="1" x14ac:dyDescent="0.3">
      <c r="A30" s="32" t="s">
        <v>67</v>
      </c>
      <c r="B30" s="32"/>
      <c r="C30" s="33">
        <v>362.51</v>
      </c>
      <c r="D30" s="32" t="s">
        <v>68</v>
      </c>
      <c r="E30" s="33">
        <v>1</v>
      </c>
    </row>
    <row r="31" spans="1:5" s="30" customFormat="1" ht="15.75" thickBot="1" x14ac:dyDescent="0.3">
      <c r="A31" s="32" t="s">
        <v>69</v>
      </c>
      <c r="B31" s="32"/>
      <c r="C31" s="33">
        <v>2223.1999999999998</v>
      </c>
      <c r="D31" s="32" t="s">
        <v>68</v>
      </c>
      <c r="E31" s="33">
        <v>28</v>
      </c>
    </row>
    <row r="32" spans="1:5" s="30" customFormat="1" ht="15.75" thickBot="1" x14ac:dyDescent="0.3">
      <c r="A32" s="32" t="s">
        <v>70</v>
      </c>
      <c r="B32" s="32"/>
      <c r="C32" s="33">
        <v>186.91</v>
      </c>
      <c r="D32" s="32" t="s">
        <v>68</v>
      </c>
      <c r="E32" s="33">
        <v>1</v>
      </c>
    </row>
    <row r="33" spans="1:5" s="30" customFormat="1" ht="15.75" thickBot="1" x14ac:dyDescent="0.3">
      <c r="A33" s="32" t="s">
        <v>71</v>
      </c>
      <c r="B33" s="32"/>
      <c r="C33" s="33">
        <v>222.82</v>
      </c>
      <c r="D33" s="32" t="s">
        <v>68</v>
      </c>
      <c r="E33" s="33">
        <v>1</v>
      </c>
    </row>
    <row r="34" spans="1:5" s="30" customFormat="1" ht="15.75" thickBot="1" x14ac:dyDescent="0.3">
      <c r="A34" s="32" t="s">
        <v>72</v>
      </c>
      <c r="B34" s="32"/>
      <c r="C34" s="33">
        <v>1383.66</v>
      </c>
      <c r="D34" s="32" t="s">
        <v>68</v>
      </c>
      <c r="E34" s="33">
        <v>6</v>
      </c>
    </row>
    <row r="35" spans="1:5" s="30" customFormat="1" ht="15.75" thickBot="1" x14ac:dyDescent="0.3">
      <c r="A35" s="32" t="s">
        <v>36</v>
      </c>
      <c r="B35" s="32"/>
      <c r="C35" s="33">
        <v>234.85</v>
      </c>
      <c r="D35" s="32" t="s">
        <v>5</v>
      </c>
      <c r="E35" s="33">
        <v>1</v>
      </c>
    </row>
    <row r="36" spans="1:5" s="30" customFormat="1" ht="15.75" thickBot="1" x14ac:dyDescent="0.3">
      <c r="A36" s="32" t="s">
        <v>74</v>
      </c>
      <c r="B36" s="32"/>
      <c r="C36" s="33">
        <v>2333.66</v>
      </c>
      <c r="D36" s="32" t="s">
        <v>68</v>
      </c>
      <c r="E36" s="33">
        <v>7</v>
      </c>
    </row>
    <row r="37" spans="1:5" s="30" customFormat="1" ht="15.75" thickBot="1" x14ac:dyDescent="0.3">
      <c r="A37" s="32" t="s">
        <v>75</v>
      </c>
      <c r="B37" s="32"/>
      <c r="C37" s="33">
        <v>771.18</v>
      </c>
      <c r="D37" s="32" t="s">
        <v>68</v>
      </c>
      <c r="E37" s="33">
        <v>2</v>
      </c>
    </row>
    <row r="38" spans="1:5" s="30" customFormat="1" ht="15.75" thickBot="1" x14ac:dyDescent="0.3">
      <c r="A38" s="32" t="s">
        <v>76</v>
      </c>
      <c r="B38" s="32"/>
      <c r="C38" s="33">
        <v>2211.67</v>
      </c>
      <c r="D38" s="32" t="s">
        <v>4</v>
      </c>
      <c r="E38" s="33">
        <v>2.12</v>
      </c>
    </row>
    <row r="39" spans="1:5" s="30" customFormat="1" ht="15.75" thickBot="1" x14ac:dyDescent="0.3">
      <c r="A39" s="32" t="s">
        <v>83</v>
      </c>
      <c r="B39" s="32"/>
      <c r="C39" s="33">
        <v>172.89</v>
      </c>
      <c r="D39" s="32" t="s">
        <v>5</v>
      </c>
      <c r="E39" s="33">
        <v>2.2999999999999998</v>
      </c>
    </row>
    <row r="40" spans="1:5" s="30" customFormat="1" ht="15.75" thickBot="1" x14ac:dyDescent="0.3">
      <c r="A40" s="32" t="s">
        <v>83</v>
      </c>
      <c r="B40" s="32"/>
      <c r="C40" s="33">
        <v>941.4</v>
      </c>
      <c r="D40" s="32" t="s">
        <v>5</v>
      </c>
      <c r="E40" s="33">
        <v>10</v>
      </c>
    </row>
    <row r="41" spans="1:5" s="30" customFormat="1" ht="15.75" thickBot="1" x14ac:dyDescent="0.3">
      <c r="A41" s="32" t="s">
        <v>84</v>
      </c>
      <c r="B41" s="32"/>
      <c r="C41" s="33">
        <v>1201.48</v>
      </c>
      <c r="D41" s="32" t="s">
        <v>68</v>
      </c>
      <c r="E41" s="33">
        <v>1</v>
      </c>
    </row>
    <row r="42" spans="1:5" s="30" customFormat="1" ht="15.75" thickBot="1" x14ac:dyDescent="0.3">
      <c r="A42" s="32" t="s">
        <v>85</v>
      </c>
      <c r="B42" s="32"/>
      <c r="C42" s="33">
        <v>5070.96</v>
      </c>
      <c r="D42" s="32" t="s">
        <v>68</v>
      </c>
      <c r="E42" s="33">
        <v>4</v>
      </c>
    </row>
    <row r="43" spans="1:5" s="30" customFormat="1" ht="15.75" thickBot="1" x14ac:dyDescent="0.3">
      <c r="A43" s="32" t="s">
        <v>85</v>
      </c>
      <c r="B43" s="32"/>
      <c r="C43" s="33">
        <v>1034.98</v>
      </c>
      <c r="D43" s="32" t="s">
        <v>68</v>
      </c>
      <c r="E43" s="33">
        <v>1</v>
      </c>
    </row>
    <row r="44" spans="1:5" s="30" customFormat="1" ht="15.75" thickBot="1" x14ac:dyDescent="0.3">
      <c r="A44" s="32" t="s">
        <v>91</v>
      </c>
      <c r="B44" s="32"/>
      <c r="C44" s="33">
        <v>1712.19</v>
      </c>
      <c r="D44" s="32" t="s">
        <v>4</v>
      </c>
      <c r="E44" s="33">
        <v>2.2999999999999998</v>
      </c>
    </row>
    <row r="45" spans="1:5" s="30" customFormat="1" ht="15.75" thickBot="1" x14ac:dyDescent="0.3">
      <c r="A45" s="32" t="s">
        <v>37</v>
      </c>
      <c r="B45" s="32"/>
      <c r="C45" s="33">
        <v>494.81</v>
      </c>
      <c r="D45" s="32" t="s">
        <v>4</v>
      </c>
      <c r="E45" s="33">
        <v>0.5</v>
      </c>
    </row>
    <row r="46" spans="1:5" s="30" customFormat="1" ht="15.75" thickBot="1" x14ac:dyDescent="0.3">
      <c r="A46" s="32" t="s">
        <v>106</v>
      </c>
      <c r="B46" s="32"/>
      <c r="C46" s="33">
        <v>2523.6</v>
      </c>
      <c r="D46" s="32" t="s">
        <v>68</v>
      </c>
      <c r="E46" s="33">
        <v>6</v>
      </c>
    </row>
    <row r="47" spans="1:5" s="30" customFormat="1" ht="15.75" thickBot="1" x14ac:dyDescent="0.3">
      <c r="A47" s="32" t="s">
        <v>106</v>
      </c>
      <c r="B47" s="32"/>
      <c r="C47" s="33">
        <v>481.8</v>
      </c>
      <c r="D47" s="32" t="s">
        <v>68</v>
      </c>
      <c r="E47" s="33">
        <v>2</v>
      </c>
    </row>
    <row r="48" spans="1:5" s="30" customFormat="1" ht="15.75" thickBot="1" x14ac:dyDescent="0.3">
      <c r="A48" s="32" t="s">
        <v>38</v>
      </c>
      <c r="B48" s="32"/>
      <c r="C48" s="33">
        <v>695.44</v>
      </c>
      <c r="D48" s="32" t="s">
        <v>68</v>
      </c>
      <c r="E48" s="33">
        <v>8</v>
      </c>
    </row>
    <row r="49" spans="1:5" s="30" customFormat="1" ht="15.75" thickBot="1" x14ac:dyDescent="0.3">
      <c r="A49" s="32" t="s">
        <v>111</v>
      </c>
      <c r="B49" s="32"/>
      <c r="C49" s="33">
        <v>1585.78</v>
      </c>
      <c r="D49" s="32" t="s">
        <v>4</v>
      </c>
      <c r="E49" s="33">
        <v>0.3</v>
      </c>
    </row>
    <row r="50" spans="1:5" s="30" customFormat="1" ht="15.75" thickBot="1" x14ac:dyDescent="0.3">
      <c r="A50" s="32" t="s">
        <v>39</v>
      </c>
      <c r="B50" s="32"/>
      <c r="C50" s="33">
        <v>1821.93</v>
      </c>
      <c r="D50" s="32" t="s">
        <v>68</v>
      </c>
      <c r="E50" s="33">
        <v>3</v>
      </c>
    </row>
    <row r="51" spans="1:5" s="30" customFormat="1" ht="15.75" thickBot="1" x14ac:dyDescent="0.3">
      <c r="A51" s="32" t="s">
        <v>112</v>
      </c>
      <c r="B51" s="32"/>
      <c r="C51" s="33">
        <v>117.63</v>
      </c>
      <c r="D51" s="32" t="s">
        <v>68</v>
      </c>
      <c r="E51" s="33">
        <v>1</v>
      </c>
    </row>
    <row r="52" spans="1:5" s="24" customFormat="1" ht="52.5" customHeight="1" outlineLevel="2" thickBot="1" x14ac:dyDescent="0.3">
      <c r="A52" s="27" t="s">
        <v>20</v>
      </c>
      <c r="B52" s="25"/>
      <c r="C52" s="26">
        <f>SUM(C53:C72)</f>
        <v>116199.36</v>
      </c>
      <c r="D52" s="25"/>
      <c r="E52" s="25"/>
    </row>
    <row r="53" spans="1:5" s="30" customFormat="1" ht="15.75" thickBot="1" x14ac:dyDescent="0.3">
      <c r="A53" s="32" t="s">
        <v>62</v>
      </c>
      <c r="B53" s="32"/>
      <c r="C53" s="33">
        <v>3391.71</v>
      </c>
      <c r="D53" s="32" t="s">
        <v>63</v>
      </c>
      <c r="E53" s="33">
        <v>7</v>
      </c>
    </row>
    <row r="54" spans="1:5" s="30" customFormat="1" ht="15.75" thickBot="1" x14ac:dyDescent="0.3">
      <c r="A54" s="32" t="s">
        <v>34</v>
      </c>
      <c r="B54" s="32"/>
      <c r="C54" s="33">
        <v>6474.88</v>
      </c>
      <c r="D54" s="32" t="s">
        <v>30</v>
      </c>
      <c r="E54" s="33">
        <v>8</v>
      </c>
    </row>
    <row r="55" spans="1:5" s="30" customFormat="1" ht="15.75" thickBot="1" x14ac:dyDescent="0.3">
      <c r="A55" s="32" t="s">
        <v>78</v>
      </c>
      <c r="B55" s="32"/>
      <c r="C55" s="33">
        <v>3825.97</v>
      </c>
      <c r="D55" s="32" t="s">
        <v>68</v>
      </c>
      <c r="E55" s="33">
        <v>1</v>
      </c>
    </row>
    <row r="56" spans="1:5" s="30" customFormat="1" ht="15.75" thickBot="1" x14ac:dyDescent="0.3">
      <c r="A56" s="32" t="s">
        <v>79</v>
      </c>
      <c r="B56" s="32"/>
      <c r="C56" s="33">
        <v>6736.8</v>
      </c>
      <c r="D56" s="32" t="s">
        <v>5</v>
      </c>
      <c r="E56" s="33">
        <v>24</v>
      </c>
    </row>
    <row r="57" spans="1:5" s="30" customFormat="1" ht="15.75" thickBot="1" x14ac:dyDescent="0.3">
      <c r="A57" s="32" t="s">
        <v>79</v>
      </c>
      <c r="B57" s="32"/>
      <c r="C57" s="33">
        <v>9058.4</v>
      </c>
      <c r="D57" s="32" t="s">
        <v>5</v>
      </c>
      <c r="E57" s="33">
        <v>65</v>
      </c>
    </row>
    <row r="58" spans="1:5" s="30" customFormat="1" ht="15.75" thickBot="1" x14ac:dyDescent="0.3">
      <c r="A58" s="32" t="s">
        <v>81</v>
      </c>
      <c r="B58" s="32"/>
      <c r="C58" s="33">
        <v>172.59</v>
      </c>
      <c r="D58" s="32" t="s">
        <v>5</v>
      </c>
      <c r="E58" s="33">
        <v>1</v>
      </c>
    </row>
    <row r="59" spans="1:5" s="30" customFormat="1" ht="14.25" customHeight="1" thickBot="1" x14ac:dyDescent="0.3">
      <c r="A59" s="32" t="s">
        <v>86</v>
      </c>
      <c r="B59" s="32"/>
      <c r="C59" s="33">
        <v>1507.86</v>
      </c>
      <c r="D59" s="32" t="s">
        <v>68</v>
      </c>
      <c r="E59" s="33">
        <v>2</v>
      </c>
    </row>
    <row r="60" spans="1:5" s="30" customFormat="1" ht="15.75" thickBot="1" x14ac:dyDescent="0.3">
      <c r="A60" s="32" t="s">
        <v>87</v>
      </c>
      <c r="B60" s="32"/>
      <c r="C60" s="33">
        <v>15249.75</v>
      </c>
      <c r="D60" s="32" t="s">
        <v>68</v>
      </c>
      <c r="E60" s="33">
        <v>25</v>
      </c>
    </row>
    <row r="61" spans="1:5" s="30" customFormat="1" ht="15.75" thickBot="1" x14ac:dyDescent="0.3">
      <c r="A61" s="32" t="s">
        <v>88</v>
      </c>
      <c r="B61" s="32"/>
      <c r="C61" s="33">
        <v>1908.82</v>
      </c>
      <c r="D61" s="32" t="s">
        <v>68</v>
      </c>
      <c r="E61" s="33">
        <v>2</v>
      </c>
    </row>
    <row r="62" spans="1:5" s="30" customFormat="1" ht="15.75" thickBot="1" x14ac:dyDescent="0.3">
      <c r="A62" s="32" t="s">
        <v>89</v>
      </c>
      <c r="B62" s="32"/>
      <c r="C62" s="33">
        <v>9879.98</v>
      </c>
      <c r="D62" s="32" t="s">
        <v>68</v>
      </c>
      <c r="E62" s="33">
        <v>2</v>
      </c>
    </row>
    <row r="63" spans="1:5" s="30" customFormat="1" ht="15.75" thickBot="1" x14ac:dyDescent="0.3">
      <c r="A63" s="32" t="s">
        <v>90</v>
      </c>
      <c r="B63" s="32"/>
      <c r="C63" s="33">
        <v>28051.200000000001</v>
      </c>
      <c r="D63" s="32" t="s">
        <v>68</v>
      </c>
      <c r="E63" s="33">
        <v>6</v>
      </c>
    </row>
    <row r="64" spans="1:5" s="30" customFormat="1" ht="15.75" thickBot="1" x14ac:dyDescent="0.3">
      <c r="A64" s="32" t="s">
        <v>42</v>
      </c>
      <c r="B64" s="32"/>
      <c r="C64" s="33">
        <v>1174.3800000000001</v>
      </c>
      <c r="D64" s="32" t="s">
        <v>5</v>
      </c>
      <c r="E64" s="33">
        <v>1</v>
      </c>
    </row>
    <row r="65" spans="1:5" s="30" customFormat="1" ht="15.75" thickBot="1" x14ac:dyDescent="0.3">
      <c r="A65" s="32" t="s">
        <v>92</v>
      </c>
      <c r="B65" s="32"/>
      <c r="C65" s="33">
        <v>2946</v>
      </c>
      <c r="D65" s="32" t="s">
        <v>5</v>
      </c>
      <c r="E65" s="33">
        <v>2</v>
      </c>
    </row>
    <row r="66" spans="1:5" s="30" customFormat="1" ht="15.75" thickBot="1" x14ac:dyDescent="0.3">
      <c r="A66" s="32" t="s">
        <v>103</v>
      </c>
      <c r="B66" s="32"/>
      <c r="C66" s="33">
        <v>5803.84</v>
      </c>
      <c r="D66" s="32" t="s">
        <v>30</v>
      </c>
      <c r="E66" s="33">
        <v>8</v>
      </c>
    </row>
    <row r="67" spans="1:5" s="30" customFormat="1" ht="15.75" thickBot="1" x14ac:dyDescent="0.3">
      <c r="A67" s="32" t="s">
        <v>31</v>
      </c>
      <c r="B67" s="32"/>
      <c r="C67" s="33">
        <v>359.2</v>
      </c>
      <c r="D67" s="32" t="s">
        <v>68</v>
      </c>
      <c r="E67" s="33">
        <v>2</v>
      </c>
    </row>
    <row r="68" spans="1:5" s="30" customFormat="1" ht="15.75" thickBot="1" x14ac:dyDescent="0.3">
      <c r="A68" s="32" t="s">
        <v>31</v>
      </c>
      <c r="B68" s="32"/>
      <c r="C68" s="33">
        <v>342.68</v>
      </c>
      <c r="D68" s="32" t="s">
        <v>68</v>
      </c>
      <c r="E68" s="33">
        <v>2</v>
      </c>
    </row>
    <row r="69" spans="1:5" s="30" customFormat="1" ht="15.75" thickBot="1" x14ac:dyDescent="0.3">
      <c r="A69" s="32" t="s">
        <v>41</v>
      </c>
      <c r="B69" s="32"/>
      <c r="C69" s="33">
        <v>225.84</v>
      </c>
      <c r="D69" s="32" t="s">
        <v>68</v>
      </c>
      <c r="E69" s="33">
        <v>2</v>
      </c>
    </row>
    <row r="70" spans="1:5" s="30" customFormat="1" ht="15.75" thickBot="1" x14ac:dyDescent="0.3">
      <c r="A70" s="32" t="s">
        <v>40</v>
      </c>
      <c r="B70" s="32"/>
      <c r="C70" s="33">
        <v>4350.71</v>
      </c>
      <c r="D70" s="32" t="s">
        <v>30</v>
      </c>
      <c r="E70" s="33">
        <v>7</v>
      </c>
    </row>
    <row r="71" spans="1:5" s="30" customFormat="1" ht="15.75" thickBot="1" x14ac:dyDescent="0.3">
      <c r="A71" s="32" t="s">
        <v>113</v>
      </c>
      <c r="B71" s="32"/>
      <c r="C71" s="33">
        <v>14445</v>
      </c>
      <c r="D71" s="32" t="s">
        <v>5</v>
      </c>
      <c r="E71" s="33">
        <v>9</v>
      </c>
    </row>
    <row r="72" spans="1:5" s="30" customFormat="1" ht="15.75" thickBot="1" x14ac:dyDescent="0.3">
      <c r="A72" s="32" t="s">
        <v>114</v>
      </c>
      <c r="B72" s="32"/>
      <c r="C72" s="33">
        <v>293.75</v>
      </c>
      <c r="D72" s="32" t="s">
        <v>5</v>
      </c>
      <c r="E72" s="33">
        <v>0.25</v>
      </c>
    </row>
    <row r="73" spans="1:5" s="24" customFormat="1" ht="29.25" outlineLevel="2" thickBot="1" x14ac:dyDescent="0.3">
      <c r="A73" s="27" t="s">
        <v>21</v>
      </c>
      <c r="B73" s="25"/>
      <c r="C73" s="26">
        <f>C74+C75</f>
        <v>97909.28</v>
      </c>
      <c r="D73" s="25"/>
      <c r="E73" s="25"/>
    </row>
    <row r="74" spans="1:5" s="30" customFormat="1" ht="15.75" thickBot="1" x14ac:dyDescent="0.3">
      <c r="A74" s="32" t="s">
        <v>95</v>
      </c>
      <c r="B74" s="32"/>
      <c r="C74" s="33">
        <v>47662.58</v>
      </c>
      <c r="D74" s="32" t="s">
        <v>4</v>
      </c>
      <c r="E74" s="33">
        <v>57424.800000000003</v>
      </c>
    </row>
    <row r="75" spans="1:5" s="30" customFormat="1" ht="15.75" thickBot="1" x14ac:dyDescent="0.3">
      <c r="A75" s="32" t="s">
        <v>96</v>
      </c>
      <c r="B75" s="32"/>
      <c r="C75" s="33">
        <v>50246.7</v>
      </c>
      <c r="D75" s="32" t="s">
        <v>4</v>
      </c>
      <c r="E75" s="33">
        <v>57424.800000000003</v>
      </c>
    </row>
    <row r="76" spans="1:5" ht="29.25" thickBot="1" x14ac:dyDescent="0.3">
      <c r="A76" s="27" t="s">
        <v>22</v>
      </c>
      <c r="B76" s="9" t="e">
        <f>SUM(#REF!)</f>
        <v>#REF!</v>
      </c>
      <c r="C76" s="10">
        <f>C77+C78</f>
        <v>465140.88</v>
      </c>
      <c r="D76" s="3"/>
      <c r="E76" s="2"/>
    </row>
    <row r="77" spans="1:5" s="30" customFormat="1" ht="15.75" thickBot="1" x14ac:dyDescent="0.3">
      <c r="A77" s="32" t="s">
        <v>97</v>
      </c>
      <c r="B77" s="32"/>
      <c r="C77" s="33">
        <v>232570.44</v>
      </c>
      <c r="D77" s="32" t="s">
        <v>4</v>
      </c>
      <c r="E77" s="33">
        <v>57424.800000000003</v>
      </c>
    </row>
    <row r="78" spans="1:5" s="30" customFormat="1" ht="15.75" thickBot="1" x14ac:dyDescent="0.3">
      <c r="A78" s="32" t="s">
        <v>98</v>
      </c>
      <c r="B78" s="32"/>
      <c r="C78" s="33">
        <v>232570.44</v>
      </c>
      <c r="D78" s="32" t="s">
        <v>4</v>
      </c>
      <c r="E78" s="33">
        <v>57424.800000000003</v>
      </c>
    </row>
    <row r="79" spans="1:5" ht="28.5" x14ac:dyDescent="0.25">
      <c r="A79" s="27" t="s">
        <v>23</v>
      </c>
      <c r="B79" s="9" t="e">
        <f>#REF!</f>
        <v>#REF!</v>
      </c>
      <c r="C79" s="10">
        <v>0</v>
      </c>
      <c r="D79" s="3"/>
      <c r="E79" s="2"/>
    </row>
    <row r="80" spans="1:5" ht="29.25" thickBot="1" x14ac:dyDescent="0.3">
      <c r="A80" s="27" t="s">
        <v>24</v>
      </c>
      <c r="B80" s="9" t="e">
        <f>#REF!+#REF!</f>
        <v>#REF!</v>
      </c>
      <c r="C80" s="10">
        <f>SUM(C81:C82)</f>
        <v>5387.45</v>
      </c>
      <c r="D80" s="3"/>
      <c r="E80" s="2"/>
    </row>
    <row r="81" spans="1:5" s="30" customFormat="1" ht="15.75" thickBot="1" x14ac:dyDescent="0.3">
      <c r="A81" s="32" t="s">
        <v>73</v>
      </c>
      <c r="B81" s="32"/>
      <c r="C81" s="33">
        <v>4194.92</v>
      </c>
      <c r="D81" s="32" t="s">
        <v>4</v>
      </c>
      <c r="E81" s="33">
        <v>1.56</v>
      </c>
    </row>
    <row r="82" spans="1:5" s="30" customFormat="1" ht="15.75" thickBot="1" x14ac:dyDescent="0.3">
      <c r="A82" s="32" t="s">
        <v>82</v>
      </c>
      <c r="B82" s="32"/>
      <c r="C82" s="33">
        <v>1192.53</v>
      </c>
      <c r="D82" s="32" t="s">
        <v>68</v>
      </c>
      <c r="E82" s="33">
        <v>1</v>
      </c>
    </row>
    <row r="83" spans="1:5" ht="28.5" x14ac:dyDescent="0.25">
      <c r="A83" s="27" t="s">
        <v>25</v>
      </c>
      <c r="B83" s="9" t="e">
        <f>#REF!</f>
        <v>#REF!</v>
      </c>
      <c r="C83" s="10">
        <v>0</v>
      </c>
      <c r="D83" s="3"/>
      <c r="E83" s="2"/>
    </row>
    <row r="84" spans="1:5" ht="29.25" thickBot="1" x14ac:dyDescent="0.3">
      <c r="A84" s="27" t="s">
        <v>26</v>
      </c>
      <c r="B84" s="9" t="e">
        <f>#REF!+#REF!</f>
        <v>#REF!</v>
      </c>
      <c r="C84" s="10">
        <f>C85+C86</f>
        <v>92212.75</v>
      </c>
      <c r="D84" s="3"/>
      <c r="E84" s="2"/>
    </row>
    <row r="85" spans="1:5" s="30" customFormat="1" ht="15.75" thickBot="1" x14ac:dyDescent="0.3">
      <c r="A85" s="32" t="s">
        <v>93</v>
      </c>
      <c r="B85" s="32"/>
      <c r="C85" s="33">
        <v>39956.18</v>
      </c>
      <c r="D85" s="32" t="s">
        <v>4</v>
      </c>
      <c r="E85" s="33">
        <v>57424.800000000003</v>
      </c>
    </row>
    <row r="86" spans="1:5" s="30" customFormat="1" ht="15.75" thickBot="1" x14ac:dyDescent="0.3">
      <c r="A86" s="32" t="s">
        <v>94</v>
      </c>
      <c r="B86" s="32"/>
      <c r="C86" s="33">
        <v>52256.57</v>
      </c>
      <c r="D86" s="32" t="s">
        <v>4</v>
      </c>
      <c r="E86" s="33">
        <v>57424.800000000003</v>
      </c>
    </row>
    <row r="87" spans="1:5" ht="43.5" thickBot="1" x14ac:dyDescent="0.3">
      <c r="A87" s="27" t="s">
        <v>27</v>
      </c>
      <c r="B87" s="9" t="e">
        <f>#REF!</f>
        <v>#REF!</v>
      </c>
      <c r="C87" s="10">
        <f>SUM(C88:C90)</f>
        <v>5612.4</v>
      </c>
      <c r="D87" s="3"/>
      <c r="E87" s="2"/>
    </row>
    <row r="88" spans="1:5" s="30" customFormat="1" ht="15.75" thickBot="1" x14ac:dyDescent="0.3">
      <c r="A88" s="32" t="s">
        <v>66</v>
      </c>
      <c r="B88" s="32"/>
      <c r="C88" s="33">
        <v>1939.5</v>
      </c>
      <c r="D88" s="32" t="s">
        <v>4</v>
      </c>
      <c r="E88" s="33">
        <v>1293</v>
      </c>
    </row>
    <row r="89" spans="1:5" s="30" customFormat="1" ht="15.75" thickBot="1" x14ac:dyDescent="0.3">
      <c r="A89" s="32" t="s">
        <v>18</v>
      </c>
      <c r="B89" s="32"/>
      <c r="C89" s="33">
        <v>1836.06</v>
      </c>
      <c r="D89" s="32" t="s">
        <v>4</v>
      </c>
      <c r="E89" s="33">
        <v>1293</v>
      </c>
    </row>
    <row r="90" spans="1:5" s="30" customFormat="1" ht="15.75" thickBot="1" x14ac:dyDescent="0.3">
      <c r="A90" s="32" t="s">
        <v>18</v>
      </c>
      <c r="B90" s="32"/>
      <c r="C90" s="33">
        <v>1836.84</v>
      </c>
      <c r="D90" s="32" t="s">
        <v>4</v>
      </c>
      <c r="E90" s="33">
        <v>1293.55</v>
      </c>
    </row>
    <row r="91" spans="1:5" ht="57.75" thickBot="1" x14ac:dyDescent="0.3">
      <c r="A91" s="27" t="s">
        <v>28</v>
      </c>
      <c r="B91" s="9" t="e">
        <f>SUM(#REF!)</f>
        <v>#REF!</v>
      </c>
      <c r="C91" s="10">
        <f>SUM(C92:C95)</f>
        <v>215747.86</v>
      </c>
      <c r="D91" s="3"/>
      <c r="E91" s="2"/>
    </row>
    <row r="92" spans="1:5" s="30" customFormat="1" ht="15.75" thickBot="1" x14ac:dyDescent="0.3">
      <c r="A92" s="32" t="s">
        <v>77</v>
      </c>
      <c r="B92" s="32"/>
      <c r="C92" s="33">
        <v>450.97</v>
      </c>
      <c r="D92" s="32" t="s">
        <v>4</v>
      </c>
      <c r="E92" s="33">
        <v>26527.759999999998</v>
      </c>
    </row>
    <row r="93" spans="1:5" s="30" customFormat="1" ht="15.75" thickBot="1" x14ac:dyDescent="0.3">
      <c r="A93" s="32" t="s">
        <v>80</v>
      </c>
      <c r="B93" s="32"/>
      <c r="C93" s="33">
        <v>1104.77</v>
      </c>
      <c r="D93" s="32" t="s">
        <v>4</v>
      </c>
      <c r="E93" s="33">
        <v>267.5</v>
      </c>
    </row>
    <row r="94" spans="1:5" s="30" customFormat="1" ht="15.75" thickBot="1" x14ac:dyDescent="0.3">
      <c r="A94" s="32" t="s">
        <v>101</v>
      </c>
      <c r="B94" s="32"/>
      <c r="C94" s="33">
        <v>107384.4</v>
      </c>
      <c r="D94" s="32" t="s">
        <v>4</v>
      </c>
      <c r="E94" s="33">
        <v>57424.800000000003</v>
      </c>
    </row>
    <row r="95" spans="1:5" s="30" customFormat="1" ht="15.75" thickBot="1" x14ac:dyDescent="0.3">
      <c r="A95" s="32" t="s">
        <v>102</v>
      </c>
      <c r="B95" s="32"/>
      <c r="C95" s="33">
        <v>106807.72</v>
      </c>
      <c r="D95" s="32" t="s">
        <v>4</v>
      </c>
      <c r="E95" s="33">
        <v>57423.5</v>
      </c>
    </row>
    <row r="96" spans="1:5" x14ac:dyDescent="0.25">
      <c r="A96" s="27" t="s">
        <v>29</v>
      </c>
      <c r="B96" s="9">
        <f>B97</f>
        <v>7576.2711864406783</v>
      </c>
      <c r="C96" s="10">
        <f>C97</f>
        <v>8940</v>
      </c>
      <c r="D96" s="3"/>
      <c r="E96" s="2"/>
    </row>
    <row r="97" spans="1:6" ht="45" x14ac:dyDescent="0.25">
      <c r="A97" s="5" t="s">
        <v>8</v>
      </c>
      <c r="B97" s="11">
        <f>C97/1.18</f>
        <v>7576.2711864406783</v>
      </c>
      <c r="C97" s="12">
        <f>E97*12*5</f>
        <v>8940</v>
      </c>
      <c r="D97" s="5" t="s">
        <v>6</v>
      </c>
      <c r="E97" s="5">
        <v>149</v>
      </c>
    </row>
    <row r="98" spans="1:6" x14ac:dyDescent="0.25">
      <c r="A98" s="27" t="s">
        <v>54</v>
      </c>
      <c r="B98" s="13" t="e">
        <f>B13+B16+B19+#REF!+#REF!+#REF!+B76+B79+B80+B83+B84+B87+B91+B96</f>
        <v>#REF!</v>
      </c>
      <c r="C98" s="14">
        <f>C13+C16+C19+C22+C29+C52+C80+C83+C84+C87+C1012+C91+C76+C73</f>
        <v>2147347.5199999996</v>
      </c>
      <c r="D98" s="28" t="s">
        <v>32</v>
      </c>
      <c r="E98" s="2"/>
      <c r="F98" s="37">
        <f>C98-Лист2!C74</f>
        <v>0</v>
      </c>
    </row>
    <row r="99" spans="1:6" x14ac:dyDescent="0.25">
      <c r="A99" s="27" t="s">
        <v>55</v>
      </c>
      <c r="B99" s="15"/>
      <c r="C99" s="10">
        <f>C98*1.2+C96</f>
        <v>2585757.0239999993</v>
      </c>
      <c r="D99" s="28" t="s">
        <v>32</v>
      </c>
      <c r="E99" s="2"/>
    </row>
    <row r="100" spans="1:6" x14ac:dyDescent="0.25">
      <c r="A100" s="27" t="s">
        <v>56</v>
      </c>
      <c r="B100" s="15"/>
      <c r="C100" s="10">
        <f>C4+C6+C9-C99</f>
        <v>1344134.0582000017</v>
      </c>
      <c r="D100" s="28" t="s">
        <v>32</v>
      </c>
      <c r="E100" s="2"/>
    </row>
    <row r="101" spans="1:6" ht="28.5" x14ac:dyDescent="0.25">
      <c r="A101" s="27" t="s">
        <v>57</v>
      </c>
      <c r="B101" s="9"/>
      <c r="C101" s="10">
        <f>C100+C8</f>
        <v>1039058.4582000016</v>
      </c>
      <c r="D101" s="28" t="s">
        <v>32</v>
      </c>
      <c r="E101" s="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1" zoomScale="85" zoomScaleNormal="85" workbookViewId="0">
      <selection activeCell="A53" activeCellId="2" sqref="A24:XFD24 A28:XFD28 A53:XFD54"/>
    </sheetView>
  </sheetViews>
  <sheetFormatPr defaultRowHeight="15" x14ac:dyDescent="0.25"/>
  <cols>
    <col min="1" max="1" width="51.5703125" customWidth="1"/>
    <col min="2" max="2" width="51.5703125" style="30" hidden="1" customWidth="1"/>
    <col min="3" max="3" width="14.140625" customWidth="1"/>
    <col min="5" max="5" width="12.28515625" customWidth="1"/>
  </cols>
  <sheetData>
    <row r="1" spans="1:5" x14ac:dyDescent="0.25">
      <c r="A1" s="30" t="s">
        <v>58</v>
      </c>
      <c r="C1" s="30"/>
      <c r="D1" s="30"/>
      <c r="E1" s="30"/>
    </row>
    <row r="2" spans="1:5" x14ac:dyDescent="0.25">
      <c r="A2" s="30" t="s">
        <v>46</v>
      </c>
      <c r="C2" s="30"/>
      <c r="D2" s="30"/>
      <c r="E2" s="30"/>
    </row>
    <row r="3" spans="1:5" ht="15.75" thickBot="1" x14ac:dyDescent="0.3">
      <c r="A3" s="30"/>
      <c r="C3" s="30"/>
      <c r="D3" s="30"/>
      <c r="E3" s="30"/>
    </row>
    <row r="4" spans="1:5" ht="15.75" thickBot="1" x14ac:dyDescent="0.3">
      <c r="A4" s="31" t="s">
        <v>45</v>
      </c>
      <c r="B4" s="31"/>
      <c r="C4" s="31" t="s">
        <v>59</v>
      </c>
      <c r="D4" s="31" t="s">
        <v>44</v>
      </c>
      <c r="E4" s="31" t="s">
        <v>43</v>
      </c>
    </row>
    <row r="5" spans="1:5" s="36" customFormat="1" ht="15.75" thickBot="1" x14ac:dyDescent="0.3">
      <c r="A5" s="29" t="s">
        <v>60</v>
      </c>
      <c r="B5" s="29"/>
      <c r="C5" s="35">
        <v>126757.21</v>
      </c>
      <c r="D5" s="29" t="s">
        <v>13</v>
      </c>
      <c r="E5" s="35">
        <v>2393</v>
      </c>
    </row>
    <row r="6" spans="1:5" s="36" customFormat="1" ht="15.75" thickBot="1" x14ac:dyDescent="0.3">
      <c r="A6" s="29" t="s">
        <v>61</v>
      </c>
      <c r="B6" s="29"/>
      <c r="C6" s="35">
        <v>125327.02</v>
      </c>
      <c r="D6" s="29" t="s">
        <v>13</v>
      </c>
      <c r="E6" s="35">
        <v>2366</v>
      </c>
    </row>
    <row r="7" spans="1:5" s="36" customFormat="1" ht="15.75" thickBot="1" x14ac:dyDescent="0.3">
      <c r="A7" s="29" t="s">
        <v>62</v>
      </c>
      <c r="B7" s="29"/>
      <c r="C7" s="35">
        <v>3391.71</v>
      </c>
      <c r="D7" s="29" t="s">
        <v>63</v>
      </c>
      <c r="E7" s="35">
        <v>7</v>
      </c>
    </row>
    <row r="8" spans="1:5" s="36" customFormat="1" ht="15.75" thickBot="1" x14ac:dyDescent="0.3">
      <c r="A8" s="29" t="s">
        <v>64</v>
      </c>
      <c r="B8" s="29"/>
      <c r="C8" s="35">
        <v>6316.73</v>
      </c>
      <c r="D8" s="29" t="s">
        <v>4</v>
      </c>
      <c r="E8" s="35">
        <v>57424.800000000003</v>
      </c>
    </row>
    <row r="9" spans="1:5" s="36" customFormat="1" ht="15.75" thickBot="1" x14ac:dyDescent="0.3">
      <c r="A9" s="29" t="s">
        <v>65</v>
      </c>
      <c r="B9" s="29"/>
      <c r="C9" s="35">
        <v>6316.73</v>
      </c>
      <c r="D9" s="29" t="s">
        <v>4</v>
      </c>
      <c r="E9" s="35">
        <v>57424.800000000003</v>
      </c>
    </row>
    <row r="10" spans="1:5" s="36" customFormat="1" ht="15.75" thickBot="1" x14ac:dyDescent="0.3">
      <c r="A10" s="29" t="s">
        <v>66</v>
      </c>
      <c r="B10" s="29"/>
      <c r="C10" s="35">
        <v>1939.5</v>
      </c>
      <c r="D10" s="29" t="s">
        <v>4</v>
      </c>
      <c r="E10" s="35">
        <v>1293</v>
      </c>
    </row>
    <row r="11" spans="1:5" s="36" customFormat="1" ht="15.75" thickBot="1" x14ac:dyDescent="0.3">
      <c r="A11" s="29" t="s">
        <v>18</v>
      </c>
      <c r="B11" s="29"/>
      <c r="C11" s="35">
        <v>1836.06</v>
      </c>
      <c r="D11" s="29" t="s">
        <v>4</v>
      </c>
      <c r="E11" s="35">
        <v>1293</v>
      </c>
    </row>
    <row r="12" spans="1:5" s="36" customFormat="1" ht="15.75" thickBot="1" x14ac:dyDescent="0.3">
      <c r="A12" s="29" t="s">
        <v>18</v>
      </c>
      <c r="B12" s="29"/>
      <c r="C12" s="35">
        <v>1836.84</v>
      </c>
      <c r="D12" s="29" t="s">
        <v>4</v>
      </c>
      <c r="E12" s="35">
        <v>1293.55</v>
      </c>
    </row>
    <row r="13" spans="1:5" s="36" customFormat="1" ht="15.75" thickBot="1" x14ac:dyDescent="0.3">
      <c r="A13" s="29" t="s">
        <v>34</v>
      </c>
      <c r="B13" s="29"/>
      <c r="C13" s="35">
        <v>6474.88</v>
      </c>
      <c r="D13" s="29" t="s">
        <v>30</v>
      </c>
      <c r="E13" s="35">
        <v>8</v>
      </c>
    </row>
    <row r="14" spans="1:5" s="36" customFormat="1" ht="15.75" thickBot="1" x14ac:dyDescent="0.3">
      <c r="A14" s="29" t="s">
        <v>67</v>
      </c>
      <c r="B14" s="29"/>
      <c r="C14" s="35">
        <v>362.51</v>
      </c>
      <c r="D14" s="29" t="s">
        <v>68</v>
      </c>
      <c r="E14" s="35">
        <v>1</v>
      </c>
    </row>
    <row r="15" spans="1:5" s="36" customFormat="1" ht="15.75" thickBot="1" x14ac:dyDescent="0.3">
      <c r="A15" s="29" t="s">
        <v>69</v>
      </c>
      <c r="B15" s="29"/>
      <c r="C15" s="35">
        <v>2223.1999999999998</v>
      </c>
      <c r="D15" s="29" t="s">
        <v>68</v>
      </c>
      <c r="E15" s="35">
        <v>28</v>
      </c>
    </row>
    <row r="16" spans="1:5" s="36" customFormat="1" ht="15.75" thickBot="1" x14ac:dyDescent="0.3">
      <c r="A16" s="29" t="s">
        <v>70</v>
      </c>
      <c r="B16" s="29"/>
      <c r="C16" s="35">
        <v>186.91</v>
      </c>
      <c r="D16" s="29" t="s">
        <v>68</v>
      </c>
      <c r="E16" s="35">
        <v>1</v>
      </c>
    </row>
    <row r="17" spans="1:5" s="36" customFormat="1" ht="15.75" thickBot="1" x14ac:dyDescent="0.3">
      <c r="A17" s="29" t="s">
        <v>71</v>
      </c>
      <c r="B17" s="29"/>
      <c r="C17" s="35">
        <v>222.82</v>
      </c>
      <c r="D17" s="29" t="s">
        <v>68</v>
      </c>
      <c r="E17" s="35">
        <v>1</v>
      </c>
    </row>
    <row r="18" spans="1:5" s="36" customFormat="1" ht="15.75" thickBot="1" x14ac:dyDescent="0.3">
      <c r="A18" s="29" t="s">
        <v>72</v>
      </c>
      <c r="B18" s="29"/>
      <c r="C18" s="35">
        <v>1383.66</v>
      </c>
      <c r="D18" s="29" t="s">
        <v>68</v>
      </c>
      <c r="E18" s="35">
        <v>6</v>
      </c>
    </row>
    <row r="19" spans="1:5" s="36" customFormat="1" ht="15.75" thickBot="1" x14ac:dyDescent="0.3">
      <c r="A19" s="29" t="s">
        <v>36</v>
      </c>
      <c r="B19" s="29"/>
      <c r="C19" s="35">
        <v>234.85</v>
      </c>
      <c r="D19" s="29" t="s">
        <v>5</v>
      </c>
      <c r="E19" s="35">
        <v>1</v>
      </c>
    </row>
    <row r="20" spans="1:5" s="36" customFormat="1" ht="15.75" thickBot="1" x14ac:dyDescent="0.3">
      <c r="A20" s="29" t="s">
        <v>73</v>
      </c>
      <c r="B20" s="29"/>
      <c r="C20" s="35">
        <v>4194.92</v>
      </c>
      <c r="D20" s="29" t="s">
        <v>4</v>
      </c>
      <c r="E20" s="35">
        <v>1.56</v>
      </c>
    </row>
    <row r="21" spans="1:5" s="36" customFormat="1" ht="15.75" thickBot="1" x14ac:dyDescent="0.3">
      <c r="A21" s="29" t="s">
        <v>74</v>
      </c>
      <c r="B21" s="29"/>
      <c r="C21" s="35">
        <v>2333.66</v>
      </c>
      <c r="D21" s="29" t="s">
        <v>68</v>
      </c>
      <c r="E21" s="35">
        <v>7</v>
      </c>
    </row>
    <row r="22" spans="1:5" s="36" customFormat="1" ht="15.75" thickBot="1" x14ac:dyDescent="0.3">
      <c r="A22" s="29" t="s">
        <v>75</v>
      </c>
      <c r="B22" s="29"/>
      <c r="C22" s="35">
        <v>771.18</v>
      </c>
      <c r="D22" s="29" t="s">
        <v>68</v>
      </c>
      <c r="E22" s="35">
        <v>2</v>
      </c>
    </row>
    <row r="23" spans="1:5" s="36" customFormat="1" ht="15.75" thickBot="1" x14ac:dyDescent="0.3">
      <c r="A23" s="29" t="s">
        <v>76</v>
      </c>
      <c r="B23" s="29"/>
      <c r="C23" s="35">
        <v>2211.67</v>
      </c>
      <c r="D23" s="29" t="s">
        <v>4</v>
      </c>
      <c r="E23" s="35">
        <v>2.12</v>
      </c>
    </row>
    <row r="24" spans="1:5" ht="15.75" thickBot="1" x14ac:dyDescent="0.3">
      <c r="A24" s="32" t="s">
        <v>77</v>
      </c>
      <c r="B24" s="32"/>
      <c r="C24" s="33">
        <v>450.97</v>
      </c>
      <c r="D24" s="32" t="s">
        <v>4</v>
      </c>
      <c r="E24" s="33">
        <v>26527.759999999998</v>
      </c>
    </row>
    <row r="25" spans="1:5" s="36" customFormat="1" ht="15.75" thickBot="1" x14ac:dyDescent="0.3">
      <c r="A25" s="29" t="s">
        <v>78</v>
      </c>
      <c r="B25" s="29"/>
      <c r="C25" s="35">
        <v>3825.97</v>
      </c>
      <c r="D25" s="29" t="s">
        <v>68</v>
      </c>
      <c r="E25" s="35">
        <v>1</v>
      </c>
    </row>
    <row r="26" spans="1:5" s="36" customFormat="1" ht="15.75" thickBot="1" x14ac:dyDescent="0.3">
      <c r="A26" s="29" t="s">
        <v>79</v>
      </c>
      <c r="B26" s="29"/>
      <c r="C26" s="35">
        <v>6736.8</v>
      </c>
      <c r="D26" s="29" t="s">
        <v>5</v>
      </c>
      <c r="E26" s="35">
        <v>24</v>
      </c>
    </row>
    <row r="27" spans="1:5" s="36" customFormat="1" ht="15.75" thickBot="1" x14ac:dyDescent="0.3">
      <c r="A27" s="29" t="s">
        <v>79</v>
      </c>
      <c r="B27" s="29"/>
      <c r="C27" s="35">
        <v>9058.4</v>
      </c>
      <c r="D27" s="29" t="s">
        <v>5</v>
      </c>
      <c r="E27" s="35">
        <v>65</v>
      </c>
    </row>
    <row r="28" spans="1:5" ht="15.75" thickBot="1" x14ac:dyDescent="0.3">
      <c r="A28" s="32" t="s">
        <v>80</v>
      </c>
      <c r="B28" s="32"/>
      <c r="C28" s="33">
        <v>1104.77</v>
      </c>
      <c r="D28" s="32" t="s">
        <v>4</v>
      </c>
      <c r="E28" s="33">
        <v>267.5</v>
      </c>
    </row>
    <row r="29" spans="1:5" s="36" customFormat="1" ht="15.75" thickBot="1" x14ac:dyDescent="0.3">
      <c r="A29" s="29" t="s">
        <v>81</v>
      </c>
      <c r="B29" s="29"/>
      <c r="C29" s="35">
        <v>172.59</v>
      </c>
      <c r="D29" s="29" t="s">
        <v>5</v>
      </c>
      <c r="E29" s="35">
        <v>1</v>
      </c>
    </row>
    <row r="30" spans="1:5" s="36" customFormat="1" ht="15.75" thickBot="1" x14ac:dyDescent="0.3">
      <c r="A30" s="29" t="s">
        <v>82</v>
      </c>
      <c r="B30" s="29"/>
      <c r="C30" s="35">
        <v>1192.53</v>
      </c>
      <c r="D30" s="29" t="s">
        <v>68</v>
      </c>
      <c r="E30" s="35">
        <v>1</v>
      </c>
    </row>
    <row r="31" spans="1:5" s="36" customFormat="1" ht="15.75" thickBot="1" x14ac:dyDescent="0.3">
      <c r="A31" s="29" t="s">
        <v>83</v>
      </c>
      <c r="B31" s="29"/>
      <c r="C31" s="35">
        <v>172.89</v>
      </c>
      <c r="D31" s="29" t="s">
        <v>5</v>
      </c>
      <c r="E31" s="35">
        <v>2.2999999999999998</v>
      </c>
    </row>
    <row r="32" spans="1:5" s="36" customFormat="1" ht="15.75" thickBot="1" x14ac:dyDescent="0.3">
      <c r="A32" s="29" t="s">
        <v>83</v>
      </c>
      <c r="B32" s="29"/>
      <c r="C32" s="35">
        <v>941.4</v>
      </c>
      <c r="D32" s="29" t="s">
        <v>5</v>
      </c>
      <c r="E32" s="35">
        <v>10</v>
      </c>
    </row>
    <row r="33" spans="1:5" s="36" customFormat="1" ht="15.75" thickBot="1" x14ac:dyDescent="0.3">
      <c r="A33" s="29" t="s">
        <v>84</v>
      </c>
      <c r="B33" s="29"/>
      <c r="C33" s="35">
        <v>1201.48</v>
      </c>
      <c r="D33" s="29" t="s">
        <v>68</v>
      </c>
      <c r="E33" s="35">
        <v>1</v>
      </c>
    </row>
    <row r="34" spans="1:5" s="36" customFormat="1" ht="15.75" thickBot="1" x14ac:dyDescent="0.3">
      <c r="A34" s="29" t="s">
        <v>85</v>
      </c>
      <c r="B34" s="29"/>
      <c r="C34" s="35">
        <v>5070.96</v>
      </c>
      <c r="D34" s="29" t="s">
        <v>68</v>
      </c>
      <c r="E34" s="35">
        <v>4</v>
      </c>
    </row>
    <row r="35" spans="1:5" s="36" customFormat="1" ht="15.75" thickBot="1" x14ac:dyDescent="0.3">
      <c r="A35" s="29" t="s">
        <v>85</v>
      </c>
      <c r="B35" s="29"/>
      <c r="C35" s="35">
        <v>1034.98</v>
      </c>
      <c r="D35" s="29" t="s">
        <v>68</v>
      </c>
      <c r="E35" s="35">
        <v>1</v>
      </c>
    </row>
    <row r="36" spans="1:5" s="36" customFormat="1" ht="14.25" customHeight="1" thickBot="1" x14ac:dyDescent="0.3">
      <c r="A36" s="29" t="s">
        <v>86</v>
      </c>
      <c r="B36" s="29"/>
      <c r="C36" s="35">
        <v>1507.86</v>
      </c>
      <c r="D36" s="29" t="s">
        <v>68</v>
      </c>
      <c r="E36" s="35">
        <v>2</v>
      </c>
    </row>
    <row r="37" spans="1:5" s="36" customFormat="1" ht="15.75" thickBot="1" x14ac:dyDescent="0.3">
      <c r="A37" s="29" t="s">
        <v>87</v>
      </c>
      <c r="B37" s="29"/>
      <c r="C37" s="35">
        <v>15249.75</v>
      </c>
      <c r="D37" s="29" t="s">
        <v>68</v>
      </c>
      <c r="E37" s="35">
        <v>25</v>
      </c>
    </row>
    <row r="38" spans="1:5" s="36" customFormat="1" ht="15.75" thickBot="1" x14ac:dyDescent="0.3">
      <c r="A38" s="29" t="s">
        <v>88</v>
      </c>
      <c r="B38" s="29"/>
      <c r="C38" s="35">
        <v>1908.82</v>
      </c>
      <c r="D38" s="29" t="s">
        <v>68</v>
      </c>
      <c r="E38" s="35">
        <v>2</v>
      </c>
    </row>
    <row r="39" spans="1:5" s="36" customFormat="1" ht="15.75" thickBot="1" x14ac:dyDescent="0.3">
      <c r="A39" s="29" t="s">
        <v>89</v>
      </c>
      <c r="B39" s="29"/>
      <c r="C39" s="35">
        <v>9879.98</v>
      </c>
      <c r="D39" s="29" t="s">
        <v>68</v>
      </c>
      <c r="E39" s="35">
        <v>2</v>
      </c>
    </row>
    <row r="40" spans="1:5" s="36" customFormat="1" ht="15.75" thickBot="1" x14ac:dyDescent="0.3">
      <c r="A40" s="29" t="s">
        <v>90</v>
      </c>
      <c r="B40" s="29"/>
      <c r="C40" s="35">
        <v>28051.200000000001</v>
      </c>
      <c r="D40" s="29" t="s">
        <v>68</v>
      </c>
      <c r="E40" s="35">
        <v>6</v>
      </c>
    </row>
    <row r="41" spans="1:5" s="36" customFormat="1" ht="15.75" thickBot="1" x14ac:dyDescent="0.3">
      <c r="A41" s="29" t="s">
        <v>91</v>
      </c>
      <c r="B41" s="29"/>
      <c r="C41" s="35">
        <v>1712.19</v>
      </c>
      <c r="D41" s="29" t="s">
        <v>4</v>
      </c>
      <c r="E41" s="35">
        <v>2.2999999999999998</v>
      </c>
    </row>
    <row r="42" spans="1:5" s="36" customFormat="1" ht="15.75" thickBot="1" x14ac:dyDescent="0.3">
      <c r="A42" s="29" t="s">
        <v>37</v>
      </c>
      <c r="B42" s="29"/>
      <c r="C42" s="35">
        <v>494.81</v>
      </c>
      <c r="D42" s="29" t="s">
        <v>4</v>
      </c>
      <c r="E42" s="35">
        <v>0.5</v>
      </c>
    </row>
    <row r="43" spans="1:5" s="36" customFormat="1" ht="15.75" thickBot="1" x14ac:dyDescent="0.3">
      <c r="A43" s="29" t="s">
        <v>42</v>
      </c>
      <c r="B43" s="29"/>
      <c r="C43" s="35">
        <v>1174.3800000000001</v>
      </c>
      <c r="D43" s="29" t="s">
        <v>5</v>
      </c>
      <c r="E43" s="35">
        <v>1</v>
      </c>
    </row>
    <row r="44" spans="1:5" s="36" customFormat="1" ht="15.75" thickBot="1" x14ac:dyDescent="0.3">
      <c r="A44" s="29" t="s">
        <v>92</v>
      </c>
      <c r="B44" s="29"/>
      <c r="C44" s="35">
        <v>2946</v>
      </c>
      <c r="D44" s="29" t="s">
        <v>5</v>
      </c>
      <c r="E44" s="35">
        <v>2</v>
      </c>
    </row>
    <row r="45" spans="1:5" s="36" customFormat="1" ht="15.75" thickBot="1" x14ac:dyDescent="0.3">
      <c r="A45" s="29" t="s">
        <v>93</v>
      </c>
      <c r="B45" s="29"/>
      <c r="C45" s="35">
        <v>39956.18</v>
      </c>
      <c r="D45" s="29" t="s">
        <v>4</v>
      </c>
      <c r="E45" s="35">
        <v>57424.800000000003</v>
      </c>
    </row>
    <row r="46" spans="1:5" s="36" customFormat="1" ht="15.75" thickBot="1" x14ac:dyDescent="0.3">
      <c r="A46" s="29" t="s">
        <v>94</v>
      </c>
      <c r="B46" s="29"/>
      <c r="C46" s="35">
        <v>52256.57</v>
      </c>
      <c r="D46" s="29" t="s">
        <v>4</v>
      </c>
      <c r="E46" s="35">
        <v>57424.800000000003</v>
      </c>
    </row>
    <row r="47" spans="1:5" s="36" customFormat="1" ht="15.75" thickBot="1" x14ac:dyDescent="0.3">
      <c r="A47" s="29" t="s">
        <v>95</v>
      </c>
      <c r="B47" s="29"/>
      <c r="C47" s="35">
        <v>47662.58</v>
      </c>
      <c r="D47" s="29" t="s">
        <v>4</v>
      </c>
      <c r="E47" s="35">
        <v>57424.800000000003</v>
      </c>
    </row>
    <row r="48" spans="1:5" s="36" customFormat="1" ht="15.75" thickBot="1" x14ac:dyDescent="0.3">
      <c r="A48" s="29" t="s">
        <v>96</v>
      </c>
      <c r="B48" s="29"/>
      <c r="C48" s="35">
        <v>50246.7</v>
      </c>
      <c r="D48" s="29" t="s">
        <v>4</v>
      </c>
      <c r="E48" s="35">
        <v>57424.800000000003</v>
      </c>
    </row>
    <row r="49" spans="1:5" s="36" customFormat="1" ht="15.75" thickBot="1" x14ac:dyDescent="0.3">
      <c r="A49" s="29" t="s">
        <v>97</v>
      </c>
      <c r="B49" s="29"/>
      <c r="C49" s="35">
        <v>232570.44</v>
      </c>
      <c r="D49" s="29" t="s">
        <v>4</v>
      </c>
      <c r="E49" s="35">
        <v>57424.800000000003</v>
      </c>
    </row>
    <row r="50" spans="1:5" s="36" customFormat="1" ht="15.75" thickBot="1" x14ac:dyDescent="0.3">
      <c r="A50" s="29" t="s">
        <v>98</v>
      </c>
      <c r="B50" s="29"/>
      <c r="C50" s="35">
        <v>232570.44</v>
      </c>
      <c r="D50" s="29" t="s">
        <v>4</v>
      </c>
      <c r="E50" s="35">
        <v>57424.800000000003</v>
      </c>
    </row>
    <row r="51" spans="1:5" s="36" customFormat="1" ht="15.75" thickBot="1" x14ac:dyDescent="0.3">
      <c r="A51" s="29" t="s">
        <v>99</v>
      </c>
      <c r="B51" s="29"/>
      <c r="C51" s="35">
        <v>87317.59</v>
      </c>
      <c r="D51" s="29" t="s">
        <v>4</v>
      </c>
      <c r="E51" s="35">
        <v>51363.29</v>
      </c>
    </row>
    <row r="52" spans="1:5" s="36" customFormat="1" ht="15.75" thickBot="1" x14ac:dyDescent="0.3">
      <c r="A52" s="29" t="s">
        <v>100</v>
      </c>
      <c r="B52" s="29"/>
      <c r="C52" s="35">
        <v>77922.320000000007</v>
      </c>
      <c r="D52" s="29" t="s">
        <v>4</v>
      </c>
      <c r="E52" s="35">
        <v>44023.9</v>
      </c>
    </row>
    <row r="53" spans="1:5" ht="15.75" thickBot="1" x14ac:dyDescent="0.3">
      <c r="A53" s="32" t="s">
        <v>101</v>
      </c>
      <c r="B53" s="32"/>
      <c r="C53" s="33">
        <v>107384.4</v>
      </c>
      <c r="D53" s="32" t="s">
        <v>4</v>
      </c>
      <c r="E53" s="33">
        <v>57424.800000000003</v>
      </c>
    </row>
    <row r="54" spans="1:5" ht="15.75" thickBot="1" x14ac:dyDescent="0.3">
      <c r="A54" s="32" t="s">
        <v>102</v>
      </c>
      <c r="B54" s="32"/>
      <c r="C54" s="33">
        <v>106807.72</v>
      </c>
      <c r="D54" s="32" t="s">
        <v>4</v>
      </c>
      <c r="E54" s="33">
        <v>57423.5</v>
      </c>
    </row>
    <row r="55" spans="1:5" s="36" customFormat="1" ht="15.75" thickBot="1" x14ac:dyDescent="0.3">
      <c r="A55" s="29" t="s">
        <v>103</v>
      </c>
      <c r="B55" s="29"/>
      <c r="C55" s="35">
        <v>5803.84</v>
      </c>
      <c r="D55" s="29" t="s">
        <v>30</v>
      </c>
      <c r="E55" s="35">
        <v>8</v>
      </c>
    </row>
    <row r="56" spans="1:5" s="36" customFormat="1" ht="15.75" thickBot="1" x14ac:dyDescent="0.3">
      <c r="A56" s="29" t="s">
        <v>104</v>
      </c>
      <c r="B56" s="29"/>
      <c r="C56" s="35">
        <v>215917.25</v>
      </c>
      <c r="D56" s="29" t="s">
        <v>4</v>
      </c>
      <c r="E56" s="35">
        <v>57424.800000000003</v>
      </c>
    </row>
    <row r="57" spans="1:5" s="36" customFormat="1" ht="15.75" thickBot="1" x14ac:dyDescent="0.3">
      <c r="A57" s="29" t="s">
        <v>105</v>
      </c>
      <c r="B57" s="29"/>
      <c r="C57" s="35">
        <v>226827.96</v>
      </c>
      <c r="D57" s="29" t="s">
        <v>4</v>
      </c>
      <c r="E57" s="35">
        <v>57424.800000000003</v>
      </c>
    </row>
    <row r="58" spans="1:5" s="36" customFormat="1" ht="15.75" thickBot="1" x14ac:dyDescent="0.3">
      <c r="A58" s="29" t="s">
        <v>106</v>
      </c>
      <c r="B58" s="29"/>
      <c r="C58" s="35">
        <v>2523.6</v>
      </c>
      <c r="D58" s="29" t="s">
        <v>68</v>
      </c>
      <c r="E58" s="35">
        <v>6</v>
      </c>
    </row>
    <row r="59" spans="1:5" s="36" customFormat="1" ht="15.75" thickBot="1" x14ac:dyDescent="0.3">
      <c r="A59" s="29" t="s">
        <v>106</v>
      </c>
      <c r="B59" s="29"/>
      <c r="C59" s="35">
        <v>481.8</v>
      </c>
      <c r="D59" s="29" t="s">
        <v>68</v>
      </c>
      <c r="E59" s="35">
        <v>2</v>
      </c>
    </row>
    <row r="60" spans="1:5" s="36" customFormat="1" ht="15.75" thickBot="1" x14ac:dyDescent="0.3">
      <c r="A60" s="29" t="s">
        <v>31</v>
      </c>
      <c r="B60" s="29"/>
      <c r="C60" s="35">
        <v>359.2</v>
      </c>
      <c r="D60" s="29" t="s">
        <v>68</v>
      </c>
      <c r="E60" s="35">
        <v>2</v>
      </c>
    </row>
    <row r="61" spans="1:5" s="36" customFormat="1" ht="15.75" thickBot="1" x14ac:dyDescent="0.3">
      <c r="A61" s="29" t="s">
        <v>31</v>
      </c>
      <c r="B61" s="29"/>
      <c r="C61" s="35">
        <v>342.68</v>
      </c>
      <c r="D61" s="29" t="s">
        <v>68</v>
      </c>
      <c r="E61" s="35">
        <v>2</v>
      </c>
    </row>
    <row r="62" spans="1:5" s="36" customFormat="1" ht="15.75" thickBot="1" x14ac:dyDescent="0.3">
      <c r="A62" s="29" t="s">
        <v>107</v>
      </c>
      <c r="B62" s="29"/>
      <c r="C62" s="35">
        <v>5742.48</v>
      </c>
      <c r="D62" s="29" t="s">
        <v>4</v>
      </c>
      <c r="E62" s="35">
        <v>57424.800000000003</v>
      </c>
    </row>
    <row r="63" spans="1:5" s="36" customFormat="1" ht="15.75" thickBot="1" x14ac:dyDescent="0.3">
      <c r="A63" s="29" t="s">
        <v>108</v>
      </c>
      <c r="B63" s="29"/>
      <c r="C63" s="35">
        <v>5168.2299999999996</v>
      </c>
      <c r="D63" s="29" t="s">
        <v>4</v>
      </c>
      <c r="E63" s="35">
        <v>57424.800000000003</v>
      </c>
    </row>
    <row r="64" spans="1:5" s="36" customFormat="1" ht="15.75" thickBot="1" x14ac:dyDescent="0.3">
      <c r="A64" s="29" t="s">
        <v>109</v>
      </c>
      <c r="B64" s="29"/>
      <c r="C64" s="35">
        <v>117720.84</v>
      </c>
      <c r="D64" s="29" t="s">
        <v>4</v>
      </c>
      <c r="E64" s="35">
        <v>57424.800000000003</v>
      </c>
    </row>
    <row r="65" spans="1:5" s="36" customFormat="1" ht="15.75" thickBot="1" x14ac:dyDescent="0.3">
      <c r="A65" s="29" t="s">
        <v>110</v>
      </c>
      <c r="B65" s="29"/>
      <c r="C65" s="35">
        <v>120017.83</v>
      </c>
      <c r="D65" s="29" t="s">
        <v>4</v>
      </c>
      <c r="E65" s="35">
        <v>57424.800000000003</v>
      </c>
    </row>
    <row r="66" spans="1:5" s="36" customFormat="1" ht="15.75" thickBot="1" x14ac:dyDescent="0.3">
      <c r="A66" s="29" t="s">
        <v>38</v>
      </c>
      <c r="B66" s="29"/>
      <c r="C66" s="35">
        <v>695.44</v>
      </c>
      <c r="D66" s="29" t="s">
        <v>68</v>
      </c>
      <c r="E66" s="35">
        <v>8</v>
      </c>
    </row>
    <row r="67" spans="1:5" s="36" customFormat="1" ht="15.75" thickBot="1" x14ac:dyDescent="0.3">
      <c r="A67" s="29" t="s">
        <v>111</v>
      </c>
      <c r="B67" s="29"/>
      <c r="C67" s="35">
        <v>1585.78</v>
      </c>
      <c r="D67" s="29" t="s">
        <v>4</v>
      </c>
      <c r="E67" s="35">
        <v>0.3</v>
      </c>
    </row>
    <row r="68" spans="1:5" s="36" customFormat="1" ht="15.75" thickBot="1" x14ac:dyDescent="0.3">
      <c r="A68" s="29" t="s">
        <v>39</v>
      </c>
      <c r="B68" s="29"/>
      <c r="C68" s="35">
        <v>1821.93</v>
      </c>
      <c r="D68" s="29" t="s">
        <v>68</v>
      </c>
      <c r="E68" s="35">
        <v>3</v>
      </c>
    </row>
    <row r="69" spans="1:5" s="36" customFormat="1" ht="15.75" thickBot="1" x14ac:dyDescent="0.3">
      <c r="A69" s="29" t="s">
        <v>112</v>
      </c>
      <c r="B69" s="29"/>
      <c r="C69" s="35">
        <v>117.63</v>
      </c>
      <c r="D69" s="29" t="s">
        <v>68</v>
      </c>
      <c r="E69" s="35">
        <v>1</v>
      </c>
    </row>
    <row r="70" spans="1:5" s="36" customFormat="1" ht="15.75" thickBot="1" x14ac:dyDescent="0.3">
      <c r="A70" s="29" t="s">
        <v>41</v>
      </c>
      <c r="B70" s="29"/>
      <c r="C70" s="35">
        <v>225.84</v>
      </c>
      <c r="D70" s="29" t="s">
        <v>68</v>
      </c>
      <c r="E70" s="35">
        <v>2</v>
      </c>
    </row>
    <row r="71" spans="1:5" s="36" customFormat="1" ht="15.75" thickBot="1" x14ac:dyDescent="0.3">
      <c r="A71" s="29" t="s">
        <v>40</v>
      </c>
      <c r="B71" s="29"/>
      <c r="C71" s="35">
        <v>4350.71</v>
      </c>
      <c r="D71" s="29" t="s">
        <v>30</v>
      </c>
      <c r="E71" s="35">
        <v>7</v>
      </c>
    </row>
    <row r="72" spans="1:5" s="36" customFormat="1" ht="15.75" thickBot="1" x14ac:dyDescent="0.3">
      <c r="A72" s="29" t="s">
        <v>113</v>
      </c>
      <c r="B72" s="29"/>
      <c r="C72" s="35">
        <v>14445</v>
      </c>
      <c r="D72" s="29" t="s">
        <v>5</v>
      </c>
      <c r="E72" s="35">
        <v>9</v>
      </c>
    </row>
    <row r="73" spans="1:5" s="36" customFormat="1" ht="15.75" thickBot="1" x14ac:dyDescent="0.3">
      <c r="A73" s="29" t="s">
        <v>114</v>
      </c>
      <c r="B73" s="29"/>
      <c r="C73" s="35">
        <v>293.75</v>
      </c>
      <c r="D73" s="29" t="s">
        <v>5</v>
      </c>
      <c r="E73" s="35">
        <v>0.25</v>
      </c>
    </row>
    <row r="74" spans="1:5" ht="15.75" thickBot="1" x14ac:dyDescent="0.3">
      <c r="A74" s="32"/>
      <c r="B74" s="32"/>
      <c r="C74" s="34">
        <v>2147347.5199999996</v>
      </c>
      <c r="D74" s="32"/>
      <c r="E74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2019-01-28T03:24:58Z</cp:lastPrinted>
  <dcterms:created xsi:type="dcterms:W3CDTF">2016-03-18T02:51:51Z</dcterms:created>
  <dcterms:modified xsi:type="dcterms:W3CDTF">2020-03-17T01:40:55Z</dcterms:modified>
</cp:coreProperties>
</file>