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945" windowWidth="15855" windowHeight="8265"/>
  </bookViews>
  <sheets>
    <sheet name="чкалова 35" sheetId="1" r:id="rId1"/>
    <sheet name="накоп.2020" sheetId="2" r:id="rId2"/>
    <sheet name="Лист3" sheetId="3" r:id="rId3"/>
  </sheets>
  <definedNames>
    <definedName name="_xlnm.Print_Area" localSheetId="0">'чкалова 35'!$A$1:$E$107</definedName>
  </definedNames>
  <calcPr calcId="145621" refMode="R1C1"/>
</workbook>
</file>

<file path=xl/calcChain.xml><?xml version="1.0" encoding="utf-8"?>
<calcChain xmlns="http://schemas.openxmlformats.org/spreadsheetml/2006/main">
  <c r="C91" i="1" l="1"/>
  <c r="C77" i="1"/>
  <c r="C48" i="1"/>
  <c r="C32" i="1"/>
  <c r="C22" i="1"/>
  <c r="C76" i="2"/>
  <c r="C7" i="1" l="1"/>
  <c r="C87" i="1"/>
  <c r="C84" i="1"/>
  <c r="C24" i="1"/>
  <c r="C19" i="1"/>
  <c r="C16" i="1"/>
  <c r="C13" i="1"/>
  <c r="C8" i="1" s="1"/>
  <c r="C14" i="1" s="1"/>
  <c r="C102" i="1"/>
  <c r="C101" i="1" s="1"/>
  <c r="C104" i="1" l="1"/>
  <c r="C105" i="1" s="1"/>
  <c r="B48" i="1"/>
  <c r="B91" i="1"/>
  <c r="B77" i="1"/>
  <c r="B75" i="1"/>
  <c r="C106" i="1" l="1"/>
  <c r="C107" i="1" s="1"/>
  <c r="B74" i="1"/>
  <c r="B102" i="1"/>
  <c r="B101" i="1" s="1"/>
  <c r="B87" i="1"/>
  <c r="B84" i="1"/>
  <c r="B83" i="1"/>
  <c r="B76" i="1"/>
  <c r="B22" i="1"/>
  <c r="B19" i="1"/>
  <c r="B16" i="1"/>
  <c r="B104" i="1" l="1"/>
</calcChain>
</file>

<file path=xl/sharedStrings.xml><?xml version="1.0" encoding="utf-8"?>
<sst xmlns="http://schemas.openxmlformats.org/spreadsheetml/2006/main" count="350" uniqueCount="141">
  <si>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</si>
  <si>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</si>
  <si>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</si>
  <si>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</si>
  <si>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</si>
  <si>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</si>
  <si>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</si>
  <si>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</si>
  <si>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</si>
  <si>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</si>
  <si>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</si>
  <si>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</si>
  <si>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</si>
  <si>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</si>
  <si>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</si>
  <si>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</si>
  <si>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</si>
  <si>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</si>
  <si>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</si>
  <si>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</si>
  <si>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</si>
  <si>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</si>
  <si>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</si>
  <si>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</si>
  <si>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</si>
  <si>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</si>
  <si>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</si>
  <si>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</si>
  <si>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</si>
  <si>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</si>
  <si>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</si>
  <si>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</si>
  <si>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</si>
  <si>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Адрес: ул. Чкалова, д. 35</t>
  </si>
  <si>
    <t>Широян А.Р.</t>
  </si>
  <si>
    <t>Чита-Универсал</t>
  </si>
  <si>
    <t>Старшие по дому</t>
  </si>
  <si>
    <t>Выезд а/машины по заявке</t>
  </si>
  <si>
    <t>выезд</t>
  </si>
  <si>
    <t>Закрытие и открытие стояков</t>
  </si>
  <si>
    <t>1 стояк</t>
  </si>
  <si>
    <t>1 дом</t>
  </si>
  <si>
    <t>Кол-во</t>
  </si>
  <si>
    <t>Ед.изм</t>
  </si>
  <si>
    <t>Наименование работ</t>
  </si>
  <si>
    <t>Цыренова М.В.</t>
  </si>
  <si>
    <t>Пихтовников А.А.</t>
  </si>
  <si>
    <t>Доходы по дому:</t>
  </si>
  <si>
    <t>Врезка внутреннего замка в подвальную дверь</t>
  </si>
  <si>
    <t>шт.</t>
  </si>
  <si>
    <t>Замена электрической лампы накаливания</t>
  </si>
  <si>
    <t>Изготовление и установка штакетника</t>
  </si>
  <si>
    <t>прясло</t>
  </si>
  <si>
    <t>Ремонт летнего водопровода</t>
  </si>
  <si>
    <t>Смена вентиля до 20 мм</t>
  </si>
  <si>
    <t>Установка светильников с датчиком на движение</t>
  </si>
  <si>
    <t>20. Штраф ГЖИ (Чкалова, 35)</t>
  </si>
  <si>
    <t>руб.</t>
  </si>
  <si>
    <t>Расходы по снятию показаний с ИПУ по электроэнергии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</si>
  <si>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</si>
  <si>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ЧКАЛОВА ул. д.35                                             </t>
  </si>
  <si>
    <t>Cуммa</t>
  </si>
  <si>
    <t>Вывод летнего водопровода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</si>
  <si>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</si>
  <si>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</si>
  <si>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</si>
  <si>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Дезинсекция "ЗКДС"</t>
  </si>
  <si>
    <t>Дератизация "ЗКДС"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</si>
  <si>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</si>
  <si>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</si>
  <si>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</si>
  <si>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врезки в квартире в полипропилене</t>
  </si>
  <si>
    <t>Замена муфты</t>
  </si>
  <si>
    <t>Замена части стояка ГВС</t>
  </si>
  <si>
    <t>Замена электрической розетки</t>
  </si>
  <si>
    <t>Замена электровыключателей</t>
  </si>
  <si>
    <t>Изготовление и и установка забора деревянного</t>
  </si>
  <si>
    <t>Изготовление и установка сничек на металлическую дверь</t>
  </si>
  <si>
    <t>Мелкий ремонт подвальной двери</t>
  </si>
  <si>
    <t>Навеска замка (тросовый)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</si>
  <si>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</si>
  <si>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</si>
  <si>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</si>
  <si>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Отключение отопления</t>
  </si>
  <si>
    <t>Отогрев стояков с использованием а/м газель</t>
  </si>
  <si>
    <t>Очистка канализационной сети</t>
  </si>
  <si>
    <t>Покраска забора</t>
  </si>
  <si>
    <t>Забор</t>
  </si>
  <si>
    <t>Прочистка вентиляции</t>
  </si>
  <si>
    <t>Регулировка теплоносителя</t>
  </si>
  <si>
    <t>Ремонт вентиляции</t>
  </si>
  <si>
    <t>Кв.</t>
  </si>
  <si>
    <t>Ремонт труб КНС</t>
  </si>
  <si>
    <t>Ремонт штроб</t>
  </si>
  <si>
    <t>подъезд</t>
  </si>
  <si>
    <t>Санитарная обрезка сухих вершин и веток деревьев с исп-ем автовышки</t>
  </si>
  <si>
    <t>Смена врезки /сборки с применением сварочных работ</t>
  </si>
  <si>
    <t>Смена стекл</t>
  </si>
  <si>
    <t>Смена труб ХВС д.32</t>
  </si>
  <si>
    <t>1м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</si>
  <si>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</si>
  <si>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</si>
  <si>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</si>
  <si>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</si>
  <si>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</si>
  <si>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</si>
  <si>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</si>
  <si>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</si>
  <si>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</si>
  <si>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Установка информационного стенда</t>
  </si>
  <si>
    <t>Установка пружины</t>
  </si>
  <si>
    <t>шт</t>
  </si>
  <si>
    <t>Устранение свищей сваркой</t>
  </si>
  <si>
    <t>свищ</t>
  </si>
  <si>
    <t>Утепление вентпродухов изовером и монтажной пеной</t>
  </si>
  <si>
    <t>Утепление продухов изовером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</si>
  <si>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</si>
  <si>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</si>
  <si>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Частичная замена стояка КНС</t>
  </si>
  <si>
    <t>1 кв.</t>
  </si>
  <si>
    <t>Чистка врезки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</si>
  <si>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</si>
  <si>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</si>
  <si>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замена люминисцентной лампы</t>
  </si>
  <si>
    <t>осмотр системы отопления в квартире</t>
  </si>
  <si>
    <t>квартира</t>
  </si>
  <si>
    <t>погрузка, разгрузка материалов изделий с использованием автотранспорта</t>
  </si>
  <si>
    <t>1 час</t>
  </si>
  <si>
    <t>смена труб ГВС и ХВС  д.20 ПП</t>
  </si>
  <si>
    <t>установка елок во дворы домов</t>
  </si>
  <si>
    <t>утепление двери</t>
  </si>
  <si>
    <t>частичная замена стояка кнс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</si>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</sst>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43" fontId="4" fillId="0" borderId="2" xfId="3" applyFont="1" applyFill="1" applyBorder="1" applyAlignment="1"/>
    <xf numFmtId="0" fontId="0" fillId="0" borderId="0" xfId="0" applyFill="1"/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9" fontId="0" fillId="3" borderId="4" xfId="0" applyNumberFormat="1" applyFill="1" applyBorder="1"/>
    <xf numFmtId="165" fontId="0" fillId="3" borderId="4" xfId="0" applyNumberFormat="1" applyFill="1" applyBorder="1"/>
    <xf numFmtId="0" fontId="0" fillId="3" borderId="0" xfId="0" applyFill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C6" sqref="C6"/>
    </sheetView>
  </sheetViews>
  <sheetFormatPr defaultRowHeight="15" outlineLevelRow="2" x14ac:dyDescent="0.25"/>
  <cols>
    <col min="1" max="1" width="64.7109375" style="13" customWidth="1"/>
    <col min="2" max="2" width="15.5703125" style="2" hidden="1" customWidth="1"/>
    <col min="3" max="3" width="20.42578125" style="20" customWidth="1"/>
    <col min="4" max="4" width="12.140625" style="4" customWidth="1"/>
    <col min="5" max="5" width="26.28515625" style="3" customWidth="1"/>
    <col min="6" max="6" width="0" style="1" hidden="1" customWidth="1"/>
    <col min="7" max="7" width="15.140625" style="1" customWidth="1"/>
    <col min="8" max="16384" width="9.140625" style="1"/>
  </cols>
  <sheetData>
    <row r="1" spans="1:5" s="14" customFormat="1" ht="66.75" customHeight="1" x14ac:dyDescent="0.25">
      <c r="A1" s="55" t="s">
        <v>8</v>
      </c>
      <c r="B1" s="55"/>
      <c r="C1" s="55"/>
      <c r="D1" s="55"/>
      <c r="E1" s="55"/>
    </row>
    <row r="2" spans="1:5" s="14" customFormat="1" ht="15.75" x14ac:dyDescent="0.25">
      <c r="A2" s="15" t="s">
        <v>33</v>
      </c>
      <c r="B2" s="16" t="s">
        <v>31</v>
      </c>
      <c r="C2" s="57" t="s">
        <v>132</v>
      </c>
      <c r="D2" s="57"/>
      <c r="E2" s="17"/>
    </row>
    <row r="3" spans="1:5" ht="57" x14ac:dyDescent="0.25">
      <c r="A3" s="21" t="s">
        <v>3</v>
      </c>
      <c r="B3" s="22" t="s">
        <v>0</v>
      </c>
      <c r="C3" s="23" t="s">
        <v>32</v>
      </c>
      <c r="D3" s="24" t="s">
        <v>1</v>
      </c>
      <c r="E3" s="25" t="s">
        <v>2</v>
      </c>
    </row>
    <row r="4" spans="1:5" x14ac:dyDescent="0.25">
      <c r="A4" s="58" t="s">
        <v>47</v>
      </c>
      <c r="B4" s="59"/>
      <c r="C4" s="59"/>
      <c r="D4" s="59"/>
      <c r="E4" s="60"/>
    </row>
    <row r="5" spans="1:5" x14ac:dyDescent="0.25">
      <c r="A5" s="21" t="s">
        <v>133</v>
      </c>
      <c r="B5" s="22"/>
      <c r="C5" s="23">
        <v>809295.19</v>
      </c>
      <c r="D5" s="48" t="s">
        <v>57</v>
      </c>
      <c r="E5" s="25"/>
    </row>
    <row r="6" spans="1:5" x14ac:dyDescent="0.25">
      <c r="A6" s="21" t="s">
        <v>134</v>
      </c>
      <c r="B6" s="22"/>
      <c r="C6" s="23">
        <v>834603.07</v>
      </c>
      <c r="D6" s="48" t="s">
        <v>57</v>
      </c>
      <c r="E6" s="25"/>
    </row>
    <row r="7" spans="1:5" x14ac:dyDescent="0.25">
      <c r="A7" s="21" t="s">
        <v>135</v>
      </c>
      <c r="B7" s="22"/>
      <c r="C7" s="23">
        <f>C6-C5</f>
        <v>25307.880000000005</v>
      </c>
      <c r="D7" s="48" t="s">
        <v>57</v>
      </c>
      <c r="E7" s="25"/>
    </row>
    <row r="8" spans="1:5" x14ac:dyDescent="0.25">
      <c r="A8" s="21" t="s">
        <v>9</v>
      </c>
      <c r="B8" s="22"/>
      <c r="C8" s="23">
        <f>SUM(C9:C13)</f>
        <v>96099.78</v>
      </c>
      <c r="D8" s="48" t="s">
        <v>57</v>
      </c>
      <c r="E8" s="25"/>
    </row>
    <row r="9" spans="1:5" x14ac:dyDescent="0.25">
      <c r="A9" s="28" t="s">
        <v>34</v>
      </c>
      <c r="B9" s="29"/>
      <c r="C9" s="27">
        <v>30651.84</v>
      </c>
      <c r="D9" s="48" t="s">
        <v>57</v>
      </c>
      <c r="E9" s="26"/>
    </row>
    <row r="10" spans="1:5" x14ac:dyDescent="0.25">
      <c r="A10" s="28" t="s">
        <v>45</v>
      </c>
      <c r="B10" s="29"/>
      <c r="C10" s="27">
        <v>13265.09</v>
      </c>
      <c r="D10" s="48" t="s">
        <v>57</v>
      </c>
      <c r="E10" s="26"/>
    </row>
    <row r="11" spans="1:5" x14ac:dyDescent="0.25">
      <c r="A11" s="28" t="s">
        <v>46</v>
      </c>
      <c r="B11" s="29"/>
      <c r="C11" s="27">
        <v>15869.28</v>
      </c>
      <c r="D11" s="48" t="s">
        <v>57</v>
      </c>
      <c r="E11" s="26"/>
    </row>
    <row r="12" spans="1:5" x14ac:dyDescent="0.25">
      <c r="A12" s="28" t="s">
        <v>35</v>
      </c>
      <c r="B12" s="29"/>
      <c r="C12" s="27">
        <v>19598.05</v>
      </c>
      <c r="D12" s="48" t="s">
        <v>57</v>
      </c>
      <c r="E12" s="26"/>
    </row>
    <row r="13" spans="1:5" x14ac:dyDescent="0.25">
      <c r="A13" s="28" t="s">
        <v>10</v>
      </c>
      <c r="B13" s="29"/>
      <c r="C13" s="27">
        <f>600*12+792.96*12</f>
        <v>16715.52</v>
      </c>
      <c r="D13" s="48" t="s">
        <v>57</v>
      </c>
      <c r="E13" s="26"/>
    </row>
    <row r="14" spans="1:5" x14ac:dyDescent="0.25">
      <c r="A14" s="30" t="s">
        <v>136</v>
      </c>
      <c r="B14" s="31"/>
      <c r="C14" s="32">
        <f>C5+C8-C13</f>
        <v>888679.45</v>
      </c>
      <c r="D14" s="48" t="s">
        <v>57</v>
      </c>
      <c r="E14" s="26"/>
    </row>
    <row r="15" spans="1:5" x14ac:dyDescent="0.25">
      <c r="A15" s="56" t="s">
        <v>11</v>
      </c>
      <c r="B15" s="56"/>
      <c r="C15" s="56"/>
      <c r="D15" s="56"/>
      <c r="E15" s="56"/>
    </row>
    <row r="16" spans="1:5" ht="15.75" thickBot="1" x14ac:dyDescent="0.3">
      <c r="A16" s="8" t="s">
        <v>14</v>
      </c>
      <c r="B16" s="5" t="e">
        <f>#REF!</f>
        <v>#REF!</v>
      </c>
      <c r="C16" s="18">
        <f>C17+C18</f>
        <v>148262.03999999998</v>
      </c>
      <c r="D16" s="7"/>
      <c r="E16" s="6"/>
    </row>
    <row r="17" spans="1:5" s="46" customFormat="1" ht="15.75" thickBot="1" x14ac:dyDescent="0.3">
      <c r="A17" s="49" t="s">
        <v>107</v>
      </c>
      <c r="B17" s="49"/>
      <c r="C17" s="50">
        <v>72569.399999999994</v>
      </c>
      <c r="D17" s="49" t="s">
        <v>6</v>
      </c>
      <c r="E17" s="50">
        <v>18372</v>
      </c>
    </row>
    <row r="18" spans="1:5" s="46" customFormat="1" ht="15.75" thickBot="1" x14ac:dyDescent="0.3">
      <c r="A18" s="49" t="s">
        <v>108</v>
      </c>
      <c r="B18" s="49"/>
      <c r="C18" s="50">
        <v>75692.639999999999</v>
      </c>
      <c r="D18" s="49" t="s">
        <v>5</v>
      </c>
      <c r="E18" s="50">
        <v>18372</v>
      </c>
    </row>
    <row r="19" spans="1:5" ht="29.25" thickBot="1" x14ac:dyDescent="0.3">
      <c r="A19" s="8" t="s">
        <v>15</v>
      </c>
      <c r="B19" s="5">
        <f>B21</f>
        <v>0</v>
      </c>
      <c r="C19" s="18">
        <f>C21+C20</f>
        <v>65409.42</v>
      </c>
      <c r="D19" s="7"/>
      <c r="E19" s="6"/>
    </row>
    <row r="20" spans="1:5" s="46" customFormat="1" ht="15.75" thickBot="1" x14ac:dyDescent="0.3">
      <c r="A20" s="49" t="s">
        <v>102</v>
      </c>
      <c r="B20" s="49"/>
      <c r="C20" s="50">
        <v>30497.68</v>
      </c>
      <c r="D20" s="49" t="s">
        <v>5</v>
      </c>
      <c r="E20" s="50">
        <v>18372.099999999999</v>
      </c>
    </row>
    <row r="21" spans="1:5" s="46" customFormat="1" ht="15.75" thickBot="1" x14ac:dyDescent="0.3">
      <c r="A21" s="49" t="s">
        <v>103</v>
      </c>
      <c r="B21" s="49"/>
      <c r="C21" s="50">
        <v>34911.74</v>
      </c>
      <c r="D21" s="49" t="s">
        <v>5</v>
      </c>
      <c r="E21" s="50">
        <v>18374.599999999999</v>
      </c>
    </row>
    <row r="22" spans="1:5" ht="15.75" thickBot="1" x14ac:dyDescent="0.3">
      <c r="A22" s="8" t="s">
        <v>16</v>
      </c>
      <c r="B22" s="9" t="e">
        <f>B23+#REF!</f>
        <v>#REF!</v>
      </c>
      <c r="C22" s="18">
        <f>C23</f>
        <v>7760.4</v>
      </c>
      <c r="D22" s="10"/>
      <c r="E22" s="33"/>
    </row>
    <row r="23" spans="1:5" s="46" customFormat="1" ht="15.75" thickBot="1" x14ac:dyDescent="0.3">
      <c r="A23" s="49" t="s">
        <v>63</v>
      </c>
      <c r="B23" s="49"/>
      <c r="C23" s="50">
        <v>7760.4</v>
      </c>
      <c r="D23" s="49" t="s">
        <v>17</v>
      </c>
      <c r="E23" s="50">
        <v>120</v>
      </c>
    </row>
    <row r="24" spans="1:5" ht="43.5" thickBot="1" x14ac:dyDescent="0.3">
      <c r="A24" s="8" t="s">
        <v>18</v>
      </c>
      <c r="B24" s="5"/>
      <c r="C24" s="18">
        <f>SUM(C25:C30)</f>
        <v>20760.36</v>
      </c>
      <c r="D24" s="7"/>
      <c r="E24" s="6"/>
    </row>
    <row r="25" spans="1:5" s="46" customFormat="1" ht="15.75" thickBot="1" x14ac:dyDescent="0.3">
      <c r="A25" s="49" t="s">
        <v>64</v>
      </c>
      <c r="B25" s="49"/>
      <c r="C25" s="50">
        <v>1837.2</v>
      </c>
      <c r="D25" s="49" t="s">
        <v>5</v>
      </c>
      <c r="E25" s="50">
        <v>18372</v>
      </c>
    </row>
    <row r="26" spans="1:5" s="46" customFormat="1" ht="15.75" thickBot="1" x14ac:dyDescent="0.3">
      <c r="A26" s="49" t="s">
        <v>65</v>
      </c>
      <c r="B26" s="49"/>
      <c r="C26" s="50">
        <v>1653.48</v>
      </c>
      <c r="D26" s="49" t="s">
        <v>5</v>
      </c>
      <c r="E26" s="50">
        <v>18372</v>
      </c>
    </row>
    <row r="27" spans="1:5" s="46" customFormat="1" ht="15.75" thickBot="1" x14ac:dyDescent="0.3">
      <c r="A27" s="49" t="s">
        <v>116</v>
      </c>
      <c r="B27" s="49"/>
      <c r="C27" s="50">
        <v>1653.48</v>
      </c>
      <c r="D27" s="49" t="s">
        <v>5</v>
      </c>
      <c r="E27" s="50">
        <v>18372</v>
      </c>
    </row>
    <row r="28" spans="1:5" s="46" customFormat="1" ht="15.75" thickBot="1" x14ac:dyDescent="0.3">
      <c r="A28" s="49" t="s">
        <v>117</v>
      </c>
      <c r="B28" s="49"/>
      <c r="C28" s="50">
        <v>1653.48</v>
      </c>
      <c r="D28" s="49" t="s">
        <v>5</v>
      </c>
      <c r="E28" s="50">
        <v>18372</v>
      </c>
    </row>
    <row r="29" spans="1:5" s="46" customFormat="1" ht="15.75" thickBot="1" x14ac:dyDescent="0.3">
      <c r="A29" s="49" t="s">
        <v>121</v>
      </c>
      <c r="B29" s="49"/>
      <c r="C29" s="50">
        <v>6981.36</v>
      </c>
      <c r="D29" s="49" t="s">
        <v>5</v>
      </c>
      <c r="E29" s="50">
        <v>18372</v>
      </c>
    </row>
    <row r="30" spans="1:5" s="46" customFormat="1" ht="15.75" thickBot="1" x14ac:dyDescent="0.3">
      <c r="A30" s="49" t="s">
        <v>122</v>
      </c>
      <c r="B30" s="49"/>
      <c r="C30" s="50">
        <v>6981.36</v>
      </c>
      <c r="D30" s="49" t="s">
        <v>5</v>
      </c>
      <c r="E30" s="50">
        <v>18372</v>
      </c>
    </row>
    <row r="31" spans="1:5" hidden="1" outlineLevel="2" x14ac:dyDescent="0.25">
      <c r="A31" s="34" t="s">
        <v>12</v>
      </c>
      <c r="B31" s="34" t="s">
        <v>13</v>
      </c>
      <c r="C31" s="35">
        <v>22101.75</v>
      </c>
      <c r="D31" s="36" t="s">
        <v>5</v>
      </c>
      <c r="E31" s="36">
        <v>6617.2910000000002</v>
      </c>
    </row>
    <row r="32" spans="1:5" ht="43.5" outlineLevel="1" collapsed="1" thickBot="1" x14ac:dyDescent="0.3">
      <c r="A32" s="8" t="s">
        <v>19</v>
      </c>
      <c r="B32" s="34"/>
      <c r="C32" s="37">
        <f>SUM(C33:C47)</f>
        <v>32350.920000000002</v>
      </c>
      <c r="D32" s="36"/>
      <c r="E32" s="36"/>
    </row>
    <row r="33" spans="1:6" s="46" customFormat="1" ht="15.75" thickBot="1" x14ac:dyDescent="0.3">
      <c r="A33" s="49" t="s">
        <v>109</v>
      </c>
      <c r="B33" s="49"/>
      <c r="C33" s="50">
        <v>1000.36</v>
      </c>
      <c r="D33" s="49" t="s">
        <v>49</v>
      </c>
      <c r="E33" s="50">
        <v>4</v>
      </c>
    </row>
    <row r="34" spans="1:6" s="46" customFormat="1" ht="15.75" thickBot="1" x14ac:dyDescent="0.3">
      <c r="A34" s="49" t="s">
        <v>110</v>
      </c>
      <c r="B34" s="49"/>
      <c r="C34" s="50">
        <v>240.9</v>
      </c>
      <c r="D34" s="49" t="s">
        <v>49</v>
      </c>
      <c r="E34" s="50">
        <v>1</v>
      </c>
    </row>
    <row r="35" spans="1:6" s="46" customFormat="1" ht="15.75" thickBot="1" x14ac:dyDescent="0.3">
      <c r="A35" s="49" t="s">
        <v>55</v>
      </c>
      <c r="B35" s="49"/>
      <c r="C35" s="50">
        <v>4131.3999999999996</v>
      </c>
      <c r="D35" s="49" t="s">
        <v>111</v>
      </c>
      <c r="E35" s="50">
        <v>4</v>
      </c>
    </row>
    <row r="36" spans="1:6" s="46" customFormat="1" ht="15.75" thickBot="1" x14ac:dyDescent="0.3">
      <c r="A36" s="49" t="s">
        <v>50</v>
      </c>
      <c r="B36" s="49"/>
      <c r="C36" s="50">
        <v>1349.8</v>
      </c>
      <c r="D36" s="49" t="s">
        <v>49</v>
      </c>
      <c r="E36" s="50">
        <v>17</v>
      </c>
    </row>
    <row r="37" spans="1:6" s="46" customFormat="1" ht="15.75" thickBot="1" x14ac:dyDescent="0.3">
      <c r="A37" s="49" t="s">
        <v>74</v>
      </c>
      <c r="B37" s="49"/>
      <c r="C37" s="50">
        <v>209.55</v>
      </c>
      <c r="D37" s="49" t="s">
        <v>49</v>
      </c>
      <c r="E37" s="50">
        <v>1</v>
      </c>
    </row>
    <row r="38" spans="1:6" s="46" customFormat="1" ht="15.75" thickBot="1" x14ac:dyDescent="0.3">
      <c r="A38" s="49" t="s">
        <v>75</v>
      </c>
      <c r="B38" s="49"/>
      <c r="C38" s="50">
        <v>186.91</v>
      </c>
      <c r="D38" s="49" t="s">
        <v>49</v>
      </c>
      <c r="E38" s="50">
        <v>1</v>
      </c>
    </row>
    <row r="39" spans="1:6" s="46" customFormat="1" ht="15.75" thickBot="1" x14ac:dyDescent="0.3">
      <c r="A39" s="49" t="s">
        <v>78</v>
      </c>
      <c r="B39" s="49"/>
      <c r="C39" s="50">
        <v>352.95</v>
      </c>
      <c r="D39" s="49" t="s">
        <v>49</v>
      </c>
      <c r="E39" s="50">
        <v>1</v>
      </c>
    </row>
    <row r="40" spans="1:6" s="46" customFormat="1" ht="15.75" thickBot="1" x14ac:dyDescent="0.3">
      <c r="A40" s="49" t="s">
        <v>79</v>
      </c>
      <c r="B40" s="49"/>
      <c r="C40" s="50">
        <v>771.18</v>
      </c>
      <c r="D40" s="49" t="s">
        <v>49</v>
      </c>
      <c r="E40" s="50">
        <v>2</v>
      </c>
    </row>
    <row r="41" spans="1:6" s="46" customFormat="1" ht="15.75" thickBot="1" x14ac:dyDescent="0.3">
      <c r="A41" s="49" t="s">
        <v>123</v>
      </c>
      <c r="B41" s="49"/>
      <c r="C41" s="50">
        <v>424.59</v>
      </c>
      <c r="D41" s="49" t="s">
        <v>49</v>
      </c>
      <c r="E41" s="50">
        <v>3</v>
      </c>
    </row>
    <row r="42" spans="1:6" s="46" customFormat="1" ht="15.75" thickBot="1" x14ac:dyDescent="0.3">
      <c r="A42" s="49" t="s">
        <v>126</v>
      </c>
      <c r="B42" s="49"/>
      <c r="C42" s="50">
        <v>2117.4499999999998</v>
      </c>
      <c r="D42" s="49" t="s">
        <v>127</v>
      </c>
      <c r="E42" s="50">
        <v>1</v>
      </c>
    </row>
    <row r="43" spans="1:6" s="46" customFormat="1" ht="15.75" thickBot="1" x14ac:dyDescent="0.3">
      <c r="A43" s="49" t="s">
        <v>130</v>
      </c>
      <c r="B43" s="49"/>
      <c r="C43" s="50">
        <v>8774.1</v>
      </c>
      <c r="D43" s="49" t="s">
        <v>49</v>
      </c>
      <c r="E43" s="50">
        <v>2</v>
      </c>
    </row>
    <row r="44" spans="1:6" s="46" customFormat="1" ht="15.75" thickBot="1" x14ac:dyDescent="0.3">
      <c r="A44" s="49" t="s">
        <v>48</v>
      </c>
      <c r="B44" s="49"/>
      <c r="C44" s="50">
        <v>1611.46</v>
      </c>
      <c r="D44" s="49" t="s">
        <v>49</v>
      </c>
      <c r="E44" s="50">
        <v>1</v>
      </c>
    </row>
    <row r="45" spans="1:6" s="46" customFormat="1" ht="15.75" thickBot="1" x14ac:dyDescent="0.3">
      <c r="A45" s="49" t="s">
        <v>77</v>
      </c>
      <c r="B45" s="49"/>
      <c r="C45" s="50">
        <v>165.28</v>
      </c>
      <c r="D45" s="49" t="s">
        <v>49</v>
      </c>
      <c r="E45" s="50">
        <v>2</v>
      </c>
    </row>
    <row r="46" spans="1:6" s="46" customFormat="1" ht="15.75" thickBot="1" x14ac:dyDescent="0.3">
      <c r="A46" s="49" t="s">
        <v>93</v>
      </c>
      <c r="B46" s="49"/>
      <c r="C46" s="50">
        <v>10345</v>
      </c>
      <c r="D46" s="49" t="s">
        <v>94</v>
      </c>
      <c r="E46" s="50">
        <v>1</v>
      </c>
    </row>
    <row r="47" spans="1:6" s="46" customFormat="1" ht="15.75" thickBot="1" x14ac:dyDescent="0.3">
      <c r="A47" s="49" t="s">
        <v>97</v>
      </c>
      <c r="B47" s="49"/>
      <c r="C47" s="50">
        <v>669.99</v>
      </c>
      <c r="D47" s="49" t="s">
        <v>5</v>
      </c>
      <c r="E47" s="50">
        <v>0.9</v>
      </c>
    </row>
    <row r="48" spans="1:6" ht="43.5" thickBot="1" x14ac:dyDescent="0.3">
      <c r="A48" s="8" t="s">
        <v>20</v>
      </c>
      <c r="B48" s="5">
        <f>SUM(B55:B62)</f>
        <v>0</v>
      </c>
      <c r="C48" s="18">
        <f>SUM(C49:C73)</f>
        <v>122446.28999999996</v>
      </c>
      <c r="D48" s="7"/>
      <c r="E48" s="6"/>
      <c r="F48" s="39" t="s">
        <v>4</v>
      </c>
    </row>
    <row r="49" spans="1:5" s="46" customFormat="1" ht="15.75" thickBot="1" x14ac:dyDescent="0.3">
      <c r="A49" s="49" t="s">
        <v>68</v>
      </c>
      <c r="B49" s="49"/>
      <c r="C49" s="50">
        <v>491.52</v>
      </c>
      <c r="D49" s="49" t="s">
        <v>69</v>
      </c>
      <c r="E49" s="50">
        <v>1</v>
      </c>
    </row>
    <row r="50" spans="1:5" s="46" customFormat="1" ht="15.75" thickBot="1" x14ac:dyDescent="0.3">
      <c r="A50" s="49" t="s">
        <v>39</v>
      </c>
      <c r="B50" s="49"/>
      <c r="C50" s="50">
        <v>3237.44</v>
      </c>
      <c r="D50" s="49" t="s">
        <v>40</v>
      </c>
      <c r="E50" s="50">
        <v>4</v>
      </c>
    </row>
    <row r="51" spans="1:5" s="46" customFormat="1" ht="15.75" thickBot="1" x14ac:dyDescent="0.3">
      <c r="A51" s="49" t="s">
        <v>70</v>
      </c>
      <c r="B51" s="49"/>
      <c r="C51" s="50">
        <v>1153.74</v>
      </c>
      <c r="D51" s="49" t="s">
        <v>40</v>
      </c>
      <c r="E51" s="50">
        <v>2</v>
      </c>
    </row>
    <row r="52" spans="1:5" s="46" customFormat="1" ht="15.75" thickBot="1" x14ac:dyDescent="0.3">
      <c r="A52" s="49" t="s">
        <v>71</v>
      </c>
      <c r="B52" s="49"/>
      <c r="C52" s="50">
        <v>1992.94</v>
      </c>
      <c r="D52" s="49" t="s">
        <v>49</v>
      </c>
      <c r="E52" s="50">
        <v>2</v>
      </c>
    </row>
    <row r="53" spans="1:5" s="46" customFormat="1" ht="15.75" thickBot="1" x14ac:dyDescent="0.3">
      <c r="A53" s="49" t="s">
        <v>72</v>
      </c>
      <c r="B53" s="49"/>
      <c r="C53" s="50">
        <v>408.78</v>
      </c>
      <c r="D53" s="49" t="s">
        <v>49</v>
      </c>
      <c r="E53" s="50">
        <v>1</v>
      </c>
    </row>
    <row r="54" spans="1:5" s="46" customFormat="1" ht="15.75" thickBot="1" x14ac:dyDescent="0.3">
      <c r="A54" s="49" t="s">
        <v>73</v>
      </c>
      <c r="B54" s="49"/>
      <c r="C54" s="50">
        <v>48010.91</v>
      </c>
      <c r="D54" s="49" t="s">
        <v>6</v>
      </c>
      <c r="E54" s="50">
        <v>22</v>
      </c>
    </row>
    <row r="55" spans="1:5" s="46" customFormat="1" ht="15.75" thickBot="1" x14ac:dyDescent="0.3">
      <c r="A55" s="49" t="s">
        <v>82</v>
      </c>
      <c r="B55" s="49"/>
      <c r="C55" s="50">
        <v>4195.7299999999996</v>
      </c>
      <c r="D55" s="49" t="s">
        <v>41</v>
      </c>
      <c r="E55" s="50">
        <v>11</v>
      </c>
    </row>
    <row r="56" spans="1:5" s="46" customFormat="1" ht="15.75" thickBot="1" x14ac:dyDescent="0.3">
      <c r="A56" s="49" t="s">
        <v>83</v>
      </c>
      <c r="B56" s="49"/>
      <c r="C56" s="50">
        <v>1117.43</v>
      </c>
      <c r="D56" s="49" t="s">
        <v>49</v>
      </c>
      <c r="E56" s="50">
        <v>1</v>
      </c>
    </row>
    <row r="57" spans="1:5" s="46" customFormat="1" ht="15.75" thickBot="1" x14ac:dyDescent="0.3">
      <c r="A57" s="49" t="s">
        <v>84</v>
      </c>
      <c r="B57" s="49"/>
      <c r="C57" s="50">
        <v>576.87</v>
      </c>
      <c r="D57" s="49" t="s">
        <v>6</v>
      </c>
      <c r="E57" s="50">
        <v>1</v>
      </c>
    </row>
    <row r="58" spans="1:5" s="46" customFormat="1" ht="15.75" thickBot="1" x14ac:dyDescent="0.3">
      <c r="A58" s="49" t="s">
        <v>85</v>
      </c>
      <c r="B58" s="49"/>
      <c r="C58" s="50">
        <v>4738.24</v>
      </c>
      <c r="D58" s="49" t="s">
        <v>6</v>
      </c>
      <c r="E58" s="50">
        <v>34</v>
      </c>
    </row>
    <row r="59" spans="1:5" s="46" customFormat="1" ht="15.75" thickBot="1" x14ac:dyDescent="0.3">
      <c r="A59" s="49" t="s">
        <v>54</v>
      </c>
      <c r="B59" s="49"/>
      <c r="C59" s="50">
        <v>1219.98</v>
      </c>
      <c r="D59" s="49" t="s">
        <v>49</v>
      </c>
      <c r="E59" s="50">
        <v>2</v>
      </c>
    </row>
    <row r="60" spans="1:5" s="46" customFormat="1" ht="15.75" thickBot="1" x14ac:dyDescent="0.3">
      <c r="A60" s="49" t="s">
        <v>96</v>
      </c>
      <c r="B60" s="49"/>
      <c r="C60" s="50">
        <v>1550.15</v>
      </c>
      <c r="D60" s="49" t="s">
        <v>49</v>
      </c>
      <c r="E60" s="50">
        <v>1</v>
      </c>
    </row>
    <row r="61" spans="1:5" s="46" customFormat="1" ht="15.75" thickBot="1" x14ac:dyDescent="0.3">
      <c r="A61" s="49" t="s">
        <v>118</v>
      </c>
      <c r="B61" s="49"/>
      <c r="C61" s="50">
        <v>2876.19</v>
      </c>
      <c r="D61" s="49" t="s">
        <v>119</v>
      </c>
      <c r="E61" s="50">
        <v>1</v>
      </c>
    </row>
    <row r="62" spans="1:5" s="46" customFormat="1" ht="15.75" thickBot="1" x14ac:dyDescent="0.3">
      <c r="A62" s="49" t="s">
        <v>120</v>
      </c>
      <c r="B62" s="49"/>
      <c r="C62" s="50">
        <v>1492.34</v>
      </c>
      <c r="D62" s="49" t="s">
        <v>49</v>
      </c>
      <c r="E62" s="50">
        <v>1</v>
      </c>
    </row>
    <row r="63" spans="1:5" s="46" customFormat="1" ht="15.75" thickBot="1" x14ac:dyDescent="0.3">
      <c r="A63" s="49" t="s">
        <v>124</v>
      </c>
      <c r="B63" s="49"/>
      <c r="C63" s="50">
        <v>818.78</v>
      </c>
      <c r="D63" s="49" t="s">
        <v>125</v>
      </c>
      <c r="E63" s="50">
        <v>2</v>
      </c>
    </row>
    <row r="64" spans="1:5" s="46" customFormat="1" ht="15.75" thickBot="1" x14ac:dyDescent="0.3">
      <c r="A64" s="49" t="s">
        <v>128</v>
      </c>
      <c r="B64" s="49"/>
      <c r="C64" s="50">
        <v>1605</v>
      </c>
      <c r="D64" s="49" t="s">
        <v>6</v>
      </c>
      <c r="E64" s="50">
        <v>1</v>
      </c>
    </row>
    <row r="65" spans="1:5" s="46" customFormat="1" ht="15.75" thickBot="1" x14ac:dyDescent="0.3">
      <c r="A65" s="49" t="s">
        <v>131</v>
      </c>
      <c r="B65" s="49"/>
      <c r="C65" s="50">
        <v>5752.38</v>
      </c>
      <c r="D65" s="49" t="s">
        <v>119</v>
      </c>
      <c r="E65" s="50">
        <v>2</v>
      </c>
    </row>
    <row r="66" spans="1:5" s="46" customFormat="1" ht="15.75" thickBot="1" x14ac:dyDescent="0.3">
      <c r="A66" s="49" t="s">
        <v>53</v>
      </c>
      <c r="B66" s="49"/>
      <c r="C66" s="50">
        <v>564.76</v>
      </c>
      <c r="D66" s="49" t="s">
        <v>49</v>
      </c>
      <c r="E66" s="50">
        <v>1</v>
      </c>
    </row>
    <row r="67" spans="1:5" s="46" customFormat="1" ht="15.75" thickBot="1" x14ac:dyDescent="0.3">
      <c r="A67" s="49" t="s">
        <v>92</v>
      </c>
      <c r="B67" s="49"/>
      <c r="C67" s="50">
        <v>205.37</v>
      </c>
      <c r="D67" s="49" t="s">
        <v>49</v>
      </c>
      <c r="E67" s="50">
        <v>1</v>
      </c>
    </row>
    <row r="68" spans="1:5" s="46" customFormat="1" ht="15.75" thickBot="1" x14ac:dyDescent="0.3">
      <c r="A68" s="49" t="s">
        <v>98</v>
      </c>
      <c r="B68" s="49"/>
      <c r="C68" s="50">
        <v>28112.26</v>
      </c>
      <c r="D68" s="49" t="s">
        <v>99</v>
      </c>
      <c r="E68" s="50">
        <v>22</v>
      </c>
    </row>
    <row r="69" spans="1:5" s="46" customFormat="1" ht="15.75" thickBot="1" x14ac:dyDescent="0.3">
      <c r="A69" s="49" t="s">
        <v>106</v>
      </c>
      <c r="B69" s="49"/>
      <c r="C69" s="50">
        <v>3627.4</v>
      </c>
      <c r="D69" s="49" t="s">
        <v>40</v>
      </c>
      <c r="E69" s="50">
        <v>5</v>
      </c>
    </row>
    <row r="70" spans="1:5" s="46" customFormat="1" ht="15.75" thickBot="1" x14ac:dyDescent="0.3">
      <c r="A70" s="49" t="s">
        <v>112</v>
      </c>
      <c r="B70" s="49"/>
      <c r="C70" s="50">
        <v>507.12</v>
      </c>
      <c r="D70" s="49" t="s">
        <v>113</v>
      </c>
      <c r="E70" s="50">
        <v>1</v>
      </c>
    </row>
    <row r="71" spans="1:5" s="46" customFormat="1" ht="15.75" thickBot="1" x14ac:dyDescent="0.3">
      <c r="A71" s="49" t="s">
        <v>62</v>
      </c>
      <c r="B71" s="49"/>
      <c r="C71" s="50">
        <v>1405.88</v>
      </c>
      <c r="D71" s="49" t="s">
        <v>49</v>
      </c>
      <c r="E71" s="50">
        <v>1</v>
      </c>
    </row>
    <row r="72" spans="1:5" s="46" customFormat="1" ht="15.75" thickBot="1" x14ac:dyDescent="0.3">
      <c r="A72" s="49" t="s">
        <v>37</v>
      </c>
      <c r="B72" s="49"/>
      <c r="C72" s="50">
        <v>6238.65</v>
      </c>
      <c r="D72" s="49" t="s">
        <v>38</v>
      </c>
      <c r="E72" s="50">
        <v>11</v>
      </c>
    </row>
    <row r="73" spans="1:5" s="46" customFormat="1" ht="15.75" thickBot="1" x14ac:dyDescent="0.3">
      <c r="A73" s="49" t="s">
        <v>89</v>
      </c>
      <c r="B73" s="49"/>
      <c r="C73" s="50">
        <v>546.42999999999995</v>
      </c>
      <c r="D73" s="49" t="s">
        <v>49</v>
      </c>
      <c r="E73" s="50">
        <v>1</v>
      </c>
    </row>
    <row r="74" spans="1:5" ht="28.5" x14ac:dyDescent="0.25">
      <c r="A74" s="8" t="s">
        <v>21</v>
      </c>
      <c r="B74" s="5" t="e">
        <f>#REF!+#REF!</f>
        <v>#REF!</v>
      </c>
      <c r="C74" s="18">
        <v>0</v>
      </c>
      <c r="D74" s="7"/>
      <c r="E74" s="6"/>
    </row>
    <row r="75" spans="1:5" ht="28.5" x14ac:dyDescent="0.25">
      <c r="A75" s="8" t="s">
        <v>22</v>
      </c>
      <c r="B75" s="5" t="e">
        <f>SUM(#REF!)</f>
        <v>#REF!</v>
      </c>
      <c r="C75" s="18">
        <v>0</v>
      </c>
      <c r="D75" s="7"/>
      <c r="E75" s="6"/>
    </row>
    <row r="76" spans="1:5" ht="28.5" x14ac:dyDescent="0.25">
      <c r="A76" s="8" t="s">
        <v>23</v>
      </c>
      <c r="B76" s="5" t="e">
        <f>#REF!</f>
        <v>#REF!</v>
      </c>
      <c r="C76" s="18">
        <v>0</v>
      </c>
      <c r="D76" s="7"/>
      <c r="E76" s="6"/>
    </row>
    <row r="77" spans="1:5" ht="29.25" thickBot="1" x14ac:dyDescent="0.3">
      <c r="A77" s="8" t="s">
        <v>24</v>
      </c>
      <c r="B77" s="5" t="e">
        <f>#REF!+#REF!</f>
        <v>#REF!</v>
      </c>
      <c r="C77" s="18">
        <f>SUM(C78:C82)</f>
        <v>15912.400000000001</v>
      </c>
      <c r="D77" s="7"/>
      <c r="E77" s="6"/>
    </row>
    <row r="78" spans="1:5" s="46" customFormat="1" ht="15.75" thickBot="1" x14ac:dyDescent="0.3">
      <c r="A78" s="49" t="s">
        <v>114</v>
      </c>
      <c r="B78" s="49"/>
      <c r="C78" s="50">
        <v>1624.55</v>
      </c>
      <c r="D78" s="49" t="s">
        <v>49</v>
      </c>
      <c r="E78" s="50">
        <v>5</v>
      </c>
    </row>
    <row r="79" spans="1:5" s="46" customFormat="1" ht="15.75" thickBot="1" x14ac:dyDescent="0.3">
      <c r="A79" s="49" t="s">
        <v>115</v>
      </c>
      <c r="B79" s="49"/>
      <c r="C79" s="50">
        <v>957.67</v>
      </c>
      <c r="D79" s="49" t="s">
        <v>5</v>
      </c>
      <c r="E79" s="50">
        <v>7</v>
      </c>
    </row>
    <row r="80" spans="1:5" s="46" customFormat="1" ht="15.75" thickBot="1" x14ac:dyDescent="0.3">
      <c r="A80" s="49" t="s">
        <v>88</v>
      </c>
      <c r="B80" s="49"/>
      <c r="C80" s="50">
        <v>275.52</v>
      </c>
      <c r="D80" s="49" t="s">
        <v>6</v>
      </c>
      <c r="E80" s="50">
        <v>1</v>
      </c>
    </row>
    <row r="81" spans="1:5" s="46" customFormat="1" ht="15.75" thickBot="1" x14ac:dyDescent="0.3">
      <c r="A81" s="49" t="s">
        <v>90</v>
      </c>
      <c r="B81" s="49"/>
      <c r="C81" s="50">
        <v>8353.3700000000008</v>
      </c>
      <c r="D81" s="49" t="s">
        <v>91</v>
      </c>
      <c r="E81" s="50">
        <v>1</v>
      </c>
    </row>
    <row r="82" spans="1:5" s="46" customFormat="1" ht="15.75" thickBot="1" x14ac:dyDescent="0.3">
      <c r="A82" s="49" t="s">
        <v>90</v>
      </c>
      <c r="B82" s="49"/>
      <c r="C82" s="50">
        <v>4701.29</v>
      </c>
      <c r="D82" s="49" t="s">
        <v>40</v>
      </c>
      <c r="E82" s="50">
        <v>1</v>
      </c>
    </row>
    <row r="83" spans="1:5" ht="28.5" x14ac:dyDescent="0.25">
      <c r="A83" s="8" t="s">
        <v>25</v>
      </c>
      <c r="B83" s="5" t="e">
        <f>#REF!</f>
        <v>#REF!</v>
      </c>
      <c r="C83" s="18">
        <v>0</v>
      </c>
      <c r="D83" s="7"/>
      <c r="E83" s="6"/>
    </row>
    <row r="84" spans="1:5" ht="29.25" thickBot="1" x14ac:dyDescent="0.3">
      <c r="A84" s="8" t="s">
        <v>26</v>
      </c>
      <c r="B84" s="5" t="e">
        <f>B85+#REF!</f>
        <v>#REF!</v>
      </c>
      <c r="C84" s="18">
        <f>C85+C86</f>
        <v>34171.919999999998</v>
      </c>
      <c r="D84" s="7"/>
      <c r="E84" s="6"/>
    </row>
    <row r="85" spans="1:5" s="46" customFormat="1" ht="15.75" thickBot="1" x14ac:dyDescent="0.3">
      <c r="A85" s="49" t="s">
        <v>100</v>
      </c>
      <c r="B85" s="49"/>
      <c r="C85" s="50">
        <v>16534.8</v>
      </c>
      <c r="D85" s="49" t="s">
        <v>6</v>
      </c>
      <c r="E85" s="50">
        <v>18372</v>
      </c>
    </row>
    <row r="86" spans="1:5" s="46" customFormat="1" ht="15.75" thickBot="1" x14ac:dyDescent="0.3">
      <c r="A86" s="49" t="s">
        <v>101</v>
      </c>
      <c r="B86" s="49"/>
      <c r="C86" s="50">
        <v>17637.12</v>
      </c>
      <c r="D86" s="49" t="s">
        <v>5</v>
      </c>
      <c r="E86" s="50">
        <v>18372</v>
      </c>
    </row>
    <row r="87" spans="1:5" ht="43.5" thickBot="1" x14ac:dyDescent="0.3">
      <c r="A87" s="8" t="s">
        <v>27</v>
      </c>
      <c r="B87" s="5">
        <f>B88</f>
        <v>0</v>
      </c>
      <c r="C87" s="18">
        <f>SUM(C88:C90)</f>
        <v>10180.6</v>
      </c>
      <c r="D87" s="7"/>
      <c r="E87" s="6"/>
    </row>
    <row r="88" spans="1:5" s="46" customFormat="1" ht="15.75" thickBot="1" x14ac:dyDescent="0.3">
      <c r="A88" s="49" t="s">
        <v>66</v>
      </c>
      <c r="B88" s="49"/>
      <c r="C88" s="50">
        <v>5435.88</v>
      </c>
      <c r="D88" s="49" t="s">
        <v>5</v>
      </c>
      <c r="E88" s="50">
        <v>1868</v>
      </c>
    </row>
    <row r="89" spans="1:5" s="46" customFormat="1" ht="15.75" thickBot="1" x14ac:dyDescent="0.3">
      <c r="A89" s="49" t="s">
        <v>28</v>
      </c>
      <c r="B89" s="49"/>
      <c r="C89" s="50">
        <v>2802</v>
      </c>
      <c r="D89" s="49" t="s">
        <v>5</v>
      </c>
      <c r="E89" s="50">
        <v>1868</v>
      </c>
    </row>
    <row r="90" spans="1:5" s="46" customFormat="1" ht="15.75" thickBot="1" x14ac:dyDescent="0.3">
      <c r="A90" s="49" t="s">
        <v>67</v>
      </c>
      <c r="B90" s="49"/>
      <c r="C90" s="50">
        <v>1942.72</v>
      </c>
      <c r="D90" s="49" t="s">
        <v>5</v>
      </c>
      <c r="E90" s="50">
        <v>934</v>
      </c>
    </row>
    <row r="91" spans="1:5" ht="57.75" thickBot="1" x14ac:dyDescent="0.3">
      <c r="A91" s="8" t="s">
        <v>29</v>
      </c>
      <c r="B91" s="5" t="e">
        <f>SUM(#REF!)</f>
        <v>#REF!</v>
      </c>
      <c r="C91" s="18">
        <f>SUM(C92:C100)</f>
        <v>197442.72000000003</v>
      </c>
      <c r="D91" s="7"/>
      <c r="E91" s="6"/>
    </row>
    <row r="92" spans="1:5" s="46" customFormat="1" ht="15.75" thickBot="1" x14ac:dyDescent="0.3">
      <c r="A92" s="49" t="s">
        <v>104</v>
      </c>
      <c r="B92" s="49"/>
      <c r="C92" s="50">
        <v>45011.65</v>
      </c>
      <c r="D92" s="49" t="s">
        <v>5</v>
      </c>
      <c r="E92" s="50">
        <v>18372.099999999999</v>
      </c>
    </row>
    <row r="93" spans="1:5" s="46" customFormat="1" ht="15.75" thickBot="1" x14ac:dyDescent="0.3">
      <c r="A93" s="49" t="s">
        <v>105</v>
      </c>
      <c r="B93" s="49"/>
      <c r="C93" s="50">
        <v>50533.71</v>
      </c>
      <c r="D93" s="49" t="s">
        <v>5</v>
      </c>
      <c r="E93" s="50">
        <v>18375.900000000001</v>
      </c>
    </row>
    <row r="94" spans="1:5" s="46" customFormat="1" ht="15.75" thickBot="1" x14ac:dyDescent="0.3">
      <c r="A94" s="49" t="s">
        <v>80</v>
      </c>
      <c r="B94" s="49"/>
      <c r="C94" s="50">
        <v>312.32</v>
      </c>
      <c r="D94" s="49" t="s">
        <v>5</v>
      </c>
      <c r="E94" s="50">
        <v>18372</v>
      </c>
    </row>
    <row r="95" spans="1:5" s="46" customFormat="1" ht="15.75" thickBot="1" x14ac:dyDescent="0.3">
      <c r="A95" s="49" t="s">
        <v>81</v>
      </c>
      <c r="B95" s="49"/>
      <c r="C95" s="50">
        <v>312.32</v>
      </c>
      <c r="D95" s="49" t="s">
        <v>5</v>
      </c>
      <c r="E95" s="50">
        <v>18372</v>
      </c>
    </row>
    <row r="96" spans="1:5" s="46" customFormat="1" ht="15.75" thickBot="1" x14ac:dyDescent="0.3">
      <c r="A96" s="49" t="s">
        <v>76</v>
      </c>
      <c r="B96" s="49"/>
      <c r="C96" s="50">
        <v>28413.74</v>
      </c>
      <c r="D96" s="49" t="s">
        <v>5</v>
      </c>
      <c r="E96" s="50">
        <v>19</v>
      </c>
    </row>
    <row r="97" spans="1:7" s="46" customFormat="1" ht="15.75" thickBot="1" x14ac:dyDescent="0.3">
      <c r="A97" s="49" t="s">
        <v>129</v>
      </c>
      <c r="B97" s="49"/>
      <c r="C97" s="50">
        <v>1950.45</v>
      </c>
      <c r="D97" s="49" t="s">
        <v>49</v>
      </c>
      <c r="E97" s="50">
        <v>1</v>
      </c>
    </row>
    <row r="98" spans="1:7" s="46" customFormat="1" ht="15.75" thickBot="1" x14ac:dyDescent="0.3">
      <c r="A98" s="49" t="s">
        <v>86</v>
      </c>
      <c r="B98" s="49"/>
      <c r="C98" s="50">
        <v>15405.83</v>
      </c>
      <c r="D98" s="49" t="s">
        <v>87</v>
      </c>
      <c r="E98" s="50">
        <v>1</v>
      </c>
    </row>
    <row r="99" spans="1:7" s="46" customFormat="1" ht="15.75" thickBot="1" x14ac:dyDescent="0.3">
      <c r="A99" s="49" t="s">
        <v>95</v>
      </c>
      <c r="B99" s="49"/>
      <c r="C99" s="50">
        <v>17053.099999999999</v>
      </c>
      <c r="D99" s="49" t="s">
        <v>49</v>
      </c>
      <c r="E99" s="50">
        <v>10</v>
      </c>
    </row>
    <row r="100" spans="1:7" s="46" customFormat="1" ht="15.75" thickBot="1" x14ac:dyDescent="0.3">
      <c r="A100" s="49" t="s">
        <v>51</v>
      </c>
      <c r="B100" s="49"/>
      <c r="C100" s="50">
        <v>38449.599999999999</v>
      </c>
      <c r="D100" s="49" t="s">
        <v>52</v>
      </c>
      <c r="E100" s="50">
        <v>28</v>
      </c>
    </row>
    <row r="101" spans="1:7" x14ac:dyDescent="0.25">
      <c r="A101" s="8" t="s">
        <v>30</v>
      </c>
      <c r="B101" s="5">
        <f>B102</f>
        <v>3203.3898305084749</v>
      </c>
      <c r="C101" s="18">
        <f>C102+C103</f>
        <v>39495</v>
      </c>
      <c r="D101" s="7"/>
      <c r="E101" s="6"/>
    </row>
    <row r="102" spans="1:7" ht="30" x14ac:dyDescent="0.25">
      <c r="A102" s="11" t="s">
        <v>58</v>
      </c>
      <c r="B102" s="9">
        <f>C102/1.18</f>
        <v>3203.3898305084749</v>
      </c>
      <c r="C102" s="19">
        <f>E102*5*12</f>
        <v>3780</v>
      </c>
      <c r="D102" s="12" t="s">
        <v>7</v>
      </c>
      <c r="E102" s="10">
        <v>63</v>
      </c>
    </row>
    <row r="103" spans="1:7" x14ac:dyDescent="0.25">
      <c r="A103" s="38" t="s">
        <v>36</v>
      </c>
      <c r="B103" s="9"/>
      <c r="C103" s="19">
        <v>35715</v>
      </c>
      <c r="D103" s="12" t="s">
        <v>57</v>
      </c>
      <c r="E103" s="10"/>
    </row>
    <row r="104" spans="1:7" x14ac:dyDescent="0.25">
      <c r="A104" s="40" t="s">
        <v>137</v>
      </c>
      <c r="B104" s="41" t="e">
        <f>B16+B19+B22+#REF!+B48+B74+B75+B76+B77+B83+B84+B87+B91+B101</f>
        <v>#REF!</v>
      </c>
      <c r="C104" s="18">
        <f>C16+C19+C22+C24+C32+C48+C74+C75+C76+C77+C83+C84+C87+C91</f>
        <v>654697.06999999995</v>
      </c>
      <c r="D104" s="42" t="s">
        <v>57</v>
      </c>
      <c r="E104" s="6"/>
      <c r="G104" s="43"/>
    </row>
    <row r="105" spans="1:7" x14ac:dyDescent="0.25">
      <c r="A105" s="40" t="s">
        <v>138</v>
      </c>
      <c r="B105" s="44"/>
      <c r="C105" s="18">
        <f>C104*1.2+C101</f>
        <v>825131.48399999994</v>
      </c>
      <c r="D105" s="42" t="s">
        <v>57</v>
      </c>
      <c r="E105" s="6"/>
    </row>
    <row r="106" spans="1:7" x14ac:dyDescent="0.25">
      <c r="A106" s="40" t="s">
        <v>139</v>
      </c>
      <c r="B106" s="44"/>
      <c r="C106" s="18">
        <f>C5+C8-C105</f>
        <v>80263.486000000034</v>
      </c>
      <c r="D106" s="42" t="s">
        <v>57</v>
      </c>
      <c r="E106" s="6"/>
    </row>
    <row r="107" spans="1:7" ht="28.5" x14ac:dyDescent="0.25">
      <c r="A107" s="8" t="s">
        <v>140</v>
      </c>
      <c r="B107" s="44"/>
      <c r="C107" s="18">
        <f>C106+C7</f>
        <v>105571.36600000004</v>
      </c>
      <c r="D107" s="42" t="s">
        <v>57</v>
      </c>
      <c r="E107" s="45"/>
    </row>
    <row r="108" spans="1:7" x14ac:dyDescent="0.25">
      <c r="A108" s="40" t="s">
        <v>56</v>
      </c>
      <c r="B108" s="44">
        <v>125000</v>
      </c>
      <c r="C108" s="18"/>
      <c r="D108" s="42" t="s">
        <v>57</v>
      </c>
      <c r="E108" s="45"/>
    </row>
  </sheetData>
  <mergeCells count="4">
    <mergeCell ref="A1:E1"/>
    <mergeCell ref="A15:E15"/>
    <mergeCell ref="C2:D2"/>
    <mergeCell ref="A4:E4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8"/>
  <sheetViews>
    <sheetView topLeftCell="A40" workbookViewId="0">
      <selection activeCell="C78" sqref="C78"/>
    </sheetView>
  </sheetViews>
  <sheetFormatPr defaultRowHeight="15" x14ac:dyDescent="0.25"/>
  <cols>
    <col min="1" max="1" width="70.5703125" style="46" customWidth="1"/>
    <col min="2" max="2" width="70.5703125" style="46" hidden="1" customWidth="1"/>
    <col min="3" max="3" width="12.5703125" style="46" customWidth="1"/>
    <col min="4" max="4" width="20.5703125" style="46" customWidth="1"/>
    <col min="5" max="5" width="12.5703125" style="46" customWidth="1"/>
    <col min="6" max="16384" width="9.140625" style="46"/>
  </cols>
  <sheetData>
    <row r="2" spans="1:5" x14ac:dyDescent="0.25">
      <c r="A2" s="46" t="s">
        <v>59</v>
      </c>
    </row>
    <row r="3" spans="1:5" x14ac:dyDescent="0.25">
      <c r="A3" s="46" t="s">
        <v>60</v>
      </c>
    </row>
    <row r="4" spans="1:5" ht="15.75" thickBot="1" x14ac:dyDescent="0.3"/>
    <row r="5" spans="1:5" ht="15.75" thickBot="1" x14ac:dyDescent="0.3">
      <c r="A5" s="47" t="s">
        <v>44</v>
      </c>
      <c r="B5" s="47"/>
      <c r="C5" s="47" t="s">
        <v>61</v>
      </c>
      <c r="D5" s="47" t="s">
        <v>43</v>
      </c>
      <c r="E5" s="47" t="s">
        <v>42</v>
      </c>
    </row>
    <row r="6" spans="1:5" s="54" customFormat="1" ht="15.75" thickBot="1" x14ac:dyDescent="0.3">
      <c r="A6" s="52" t="s">
        <v>48</v>
      </c>
      <c r="B6" s="52"/>
      <c r="C6" s="53">
        <v>1611.46</v>
      </c>
      <c r="D6" s="52" t="s">
        <v>49</v>
      </c>
      <c r="E6" s="53">
        <v>1</v>
      </c>
    </row>
    <row r="7" spans="1:5" s="54" customFormat="1" ht="15.75" thickBot="1" x14ac:dyDescent="0.3">
      <c r="A7" s="52" t="s">
        <v>62</v>
      </c>
      <c r="B7" s="52"/>
      <c r="C7" s="53">
        <v>1405.88</v>
      </c>
      <c r="D7" s="52" t="s">
        <v>49</v>
      </c>
      <c r="E7" s="53">
        <v>1</v>
      </c>
    </row>
    <row r="8" spans="1:5" s="54" customFormat="1" ht="15.75" thickBot="1" x14ac:dyDescent="0.3">
      <c r="A8" s="52" t="s">
        <v>63</v>
      </c>
      <c r="B8" s="52"/>
      <c r="C8" s="53">
        <v>7760.4</v>
      </c>
      <c r="D8" s="52" t="s">
        <v>17</v>
      </c>
      <c r="E8" s="53">
        <v>120</v>
      </c>
    </row>
    <row r="9" spans="1:5" s="54" customFormat="1" ht="15.75" thickBot="1" x14ac:dyDescent="0.3">
      <c r="A9" s="52" t="s">
        <v>37</v>
      </c>
      <c r="B9" s="52"/>
      <c r="C9" s="53">
        <v>6238.65</v>
      </c>
      <c r="D9" s="52" t="s">
        <v>38</v>
      </c>
      <c r="E9" s="53">
        <v>11</v>
      </c>
    </row>
    <row r="10" spans="1:5" s="54" customFormat="1" ht="15.75" thickBot="1" x14ac:dyDescent="0.3">
      <c r="A10" s="52" t="s">
        <v>64</v>
      </c>
      <c r="B10" s="52"/>
      <c r="C10" s="53">
        <v>1837.2</v>
      </c>
      <c r="D10" s="52" t="s">
        <v>5</v>
      </c>
      <c r="E10" s="53">
        <v>18372</v>
      </c>
    </row>
    <row r="11" spans="1:5" s="54" customFormat="1" ht="21.75" customHeight="1" thickBot="1" x14ac:dyDescent="0.3">
      <c r="A11" s="52" t="s">
        <v>65</v>
      </c>
      <c r="B11" s="52"/>
      <c r="C11" s="53">
        <v>1653.48</v>
      </c>
      <c r="D11" s="52" t="s">
        <v>5</v>
      </c>
      <c r="E11" s="53">
        <v>18372</v>
      </c>
    </row>
    <row r="12" spans="1:5" s="54" customFormat="1" ht="15.75" thickBot="1" x14ac:dyDescent="0.3">
      <c r="A12" s="52" t="s">
        <v>66</v>
      </c>
      <c r="B12" s="52"/>
      <c r="C12" s="53">
        <v>5435.88</v>
      </c>
      <c r="D12" s="52" t="s">
        <v>5</v>
      </c>
      <c r="E12" s="53">
        <v>1868</v>
      </c>
    </row>
    <row r="13" spans="1:5" s="54" customFormat="1" ht="15.75" thickBot="1" x14ac:dyDescent="0.3">
      <c r="A13" s="52" t="s">
        <v>28</v>
      </c>
      <c r="B13" s="52"/>
      <c r="C13" s="53">
        <v>2802</v>
      </c>
      <c r="D13" s="52" t="s">
        <v>5</v>
      </c>
      <c r="E13" s="53">
        <v>1868</v>
      </c>
    </row>
    <row r="14" spans="1:5" s="54" customFormat="1" ht="15.75" thickBot="1" x14ac:dyDescent="0.3">
      <c r="A14" s="52" t="s">
        <v>67</v>
      </c>
      <c r="B14" s="52"/>
      <c r="C14" s="53">
        <v>1942.72</v>
      </c>
      <c r="D14" s="52" t="s">
        <v>5</v>
      </c>
      <c r="E14" s="53">
        <v>934</v>
      </c>
    </row>
    <row r="15" spans="1:5" s="54" customFormat="1" ht="15.75" thickBot="1" x14ac:dyDescent="0.3">
      <c r="A15" s="52" t="s">
        <v>68</v>
      </c>
      <c r="B15" s="52"/>
      <c r="C15" s="53">
        <v>491.52</v>
      </c>
      <c r="D15" s="52" t="s">
        <v>69</v>
      </c>
      <c r="E15" s="53">
        <v>1</v>
      </c>
    </row>
    <row r="16" spans="1:5" s="54" customFormat="1" ht="15.75" thickBot="1" x14ac:dyDescent="0.3">
      <c r="A16" s="52" t="s">
        <v>39</v>
      </c>
      <c r="B16" s="52"/>
      <c r="C16" s="53">
        <v>3237.44</v>
      </c>
      <c r="D16" s="52" t="s">
        <v>40</v>
      </c>
      <c r="E16" s="53">
        <v>4</v>
      </c>
    </row>
    <row r="17" spans="1:5" s="54" customFormat="1" ht="15.75" thickBot="1" x14ac:dyDescent="0.3">
      <c r="A17" s="52" t="s">
        <v>70</v>
      </c>
      <c r="B17" s="52"/>
      <c r="C17" s="53">
        <v>1153.74</v>
      </c>
      <c r="D17" s="52" t="s">
        <v>40</v>
      </c>
      <c r="E17" s="53">
        <v>2</v>
      </c>
    </row>
    <row r="18" spans="1:5" s="54" customFormat="1" ht="15.75" thickBot="1" x14ac:dyDescent="0.3">
      <c r="A18" s="52" t="s">
        <v>71</v>
      </c>
      <c r="B18" s="52"/>
      <c r="C18" s="53">
        <v>1992.94</v>
      </c>
      <c r="D18" s="52" t="s">
        <v>49</v>
      </c>
      <c r="E18" s="53">
        <v>2</v>
      </c>
    </row>
    <row r="19" spans="1:5" s="54" customFormat="1" ht="15.75" thickBot="1" x14ac:dyDescent="0.3">
      <c r="A19" s="52" t="s">
        <v>72</v>
      </c>
      <c r="B19" s="52"/>
      <c r="C19" s="53">
        <v>408.78</v>
      </c>
      <c r="D19" s="52" t="s">
        <v>49</v>
      </c>
      <c r="E19" s="53">
        <v>1</v>
      </c>
    </row>
    <row r="20" spans="1:5" s="54" customFormat="1" ht="15.75" thickBot="1" x14ac:dyDescent="0.3">
      <c r="A20" s="52" t="s">
        <v>73</v>
      </c>
      <c r="B20" s="52"/>
      <c r="C20" s="53">
        <v>48010.91</v>
      </c>
      <c r="D20" s="52" t="s">
        <v>6</v>
      </c>
      <c r="E20" s="53">
        <v>22</v>
      </c>
    </row>
    <row r="21" spans="1:5" s="54" customFormat="1" ht="15.75" thickBot="1" x14ac:dyDescent="0.3">
      <c r="A21" s="52" t="s">
        <v>50</v>
      </c>
      <c r="B21" s="52"/>
      <c r="C21" s="53">
        <v>1349.8</v>
      </c>
      <c r="D21" s="52" t="s">
        <v>49</v>
      </c>
      <c r="E21" s="53">
        <v>17</v>
      </c>
    </row>
    <row r="22" spans="1:5" s="54" customFormat="1" ht="15.75" thickBot="1" x14ac:dyDescent="0.3">
      <c r="A22" s="52" t="s">
        <v>74</v>
      </c>
      <c r="B22" s="52"/>
      <c r="C22" s="53">
        <v>209.55</v>
      </c>
      <c r="D22" s="52" t="s">
        <v>49</v>
      </c>
      <c r="E22" s="53">
        <v>1</v>
      </c>
    </row>
    <row r="23" spans="1:5" s="54" customFormat="1" ht="15.75" thickBot="1" x14ac:dyDescent="0.3">
      <c r="A23" s="52" t="s">
        <v>75</v>
      </c>
      <c r="B23" s="52"/>
      <c r="C23" s="53">
        <v>186.91</v>
      </c>
      <c r="D23" s="52" t="s">
        <v>49</v>
      </c>
      <c r="E23" s="53">
        <v>1</v>
      </c>
    </row>
    <row r="24" spans="1:5" s="54" customFormat="1" ht="15.75" thickBot="1" x14ac:dyDescent="0.3">
      <c r="A24" s="52" t="s">
        <v>76</v>
      </c>
      <c r="B24" s="52"/>
      <c r="C24" s="53">
        <v>28413.74</v>
      </c>
      <c r="D24" s="52" t="s">
        <v>5</v>
      </c>
      <c r="E24" s="53">
        <v>19</v>
      </c>
    </row>
    <row r="25" spans="1:5" s="54" customFormat="1" ht="15.75" thickBot="1" x14ac:dyDescent="0.3">
      <c r="A25" s="52" t="s">
        <v>77</v>
      </c>
      <c r="B25" s="52"/>
      <c r="C25" s="53">
        <v>165.28</v>
      </c>
      <c r="D25" s="52" t="s">
        <v>49</v>
      </c>
      <c r="E25" s="53">
        <v>2</v>
      </c>
    </row>
    <row r="26" spans="1:5" s="54" customFormat="1" ht="15.75" thickBot="1" x14ac:dyDescent="0.3">
      <c r="A26" s="52" t="s">
        <v>51</v>
      </c>
      <c r="B26" s="52"/>
      <c r="C26" s="53">
        <v>38449.599999999999</v>
      </c>
      <c r="D26" s="52" t="s">
        <v>52</v>
      </c>
      <c r="E26" s="53">
        <v>28</v>
      </c>
    </row>
    <row r="27" spans="1:5" s="54" customFormat="1" ht="15.75" thickBot="1" x14ac:dyDescent="0.3">
      <c r="A27" s="52" t="s">
        <v>78</v>
      </c>
      <c r="B27" s="52"/>
      <c r="C27" s="53">
        <v>352.95</v>
      </c>
      <c r="D27" s="52" t="s">
        <v>49</v>
      </c>
      <c r="E27" s="53">
        <v>1</v>
      </c>
    </row>
    <row r="28" spans="1:5" s="54" customFormat="1" ht="15.75" thickBot="1" x14ac:dyDescent="0.3">
      <c r="A28" s="52" t="s">
        <v>79</v>
      </c>
      <c r="B28" s="52"/>
      <c r="C28" s="53">
        <v>771.18</v>
      </c>
      <c r="D28" s="52" t="s">
        <v>49</v>
      </c>
      <c r="E28" s="53">
        <v>2</v>
      </c>
    </row>
    <row r="29" spans="1:5" s="54" customFormat="1" ht="15.75" thickBot="1" x14ac:dyDescent="0.3">
      <c r="A29" s="52" t="s">
        <v>80</v>
      </c>
      <c r="B29" s="52"/>
      <c r="C29" s="53">
        <v>312.32</v>
      </c>
      <c r="D29" s="52" t="s">
        <v>5</v>
      </c>
      <c r="E29" s="53">
        <v>18372</v>
      </c>
    </row>
    <row r="30" spans="1:5" s="54" customFormat="1" ht="15.75" thickBot="1" x14ac:dyDescent="0.3">
      <c r="A30" s="52" t="s">
        <v>81</v>
      </c>
      <c r="B30" s="52"/>
      <c r="C30" s="53">
        <v>312.32</v>
      </c>
      <c r="D30" s="52" t="s">
        <v>5</v>
      </c>
      <c r="E30" s="53">
        <v>18372</v>
      </c>
    </row>
    <row r="31" spans="1:5" s="54" customFormat="1" ht="15.75" thickBot="1" x14ac:dyDescent="0.3">
      <c r="A31" s="52" t="s">
        <v>82</v>
      </c>
      <c r="B31" s="52"/>
      <c r="C31" s="53">
        <v>4195.7299999999996</v>
      </c>
      <c r="D31" s="52" t="s">
        <v>41</v>
      </c>
      <c r="E31" s="53">
        <v>11</v>
      </c>
    </row>
    <row r="32" spans="1:5" s="54" customFormat="1" ht="15.75" thickBot="1" x14ac:dyDescent="0.3">
      <c r="A32" s="52" t="s">
        <v>83</v>
      </c>
      <c r="B32" s="52"/>
      <c r="C32" s="53">
        <v>1117.43</v>
      </c>
      <c r="D32" s="52" t="s">
        <v>49</v>
      </c>
      <c r="E32" s="53">
        <v>1</v>
      </c>
    </row>
    <row r="33" spans="1:5" s="54" customFormat="1" ht="15.75" thickBot="1" x14ac:dyDescent="0.3">
      <c r="A33" s="52" t="s">
        <v>84</v>
      </c>
      <c r="B33" s="52"/>
      <c r="C33" s="53">
        <v>576.87</v>
      </c>
      <c r="D33" s="52" t="s">
        <v>6</v>
      </c>
      <c r="E33" s="53">
        <v>1</v>
      </c>
    </row>
    <row r="34" spans="1:5" s="54" customFormat="1" ht="15.75" thickBot="1" x14ac:dyDescent="0.3">
      <c r="A34" s="52" t="s">
        <v>85</v>
      </c>
      <c r="B34" s="52"/>
      <c r="C34" s="53">
        <v>4738.24</v>
      </c>
      <c r="D34" s="52" t="s">
        <v>6</v>
      </c>
      <c r="E34" s="53">
        <v>34</v>
      </c>
    </row>
    <row r="35" spans="1:5" s="54" customFormat="1" ht="15.75" thickBot="1" x14ac:dyDescent="0.3">
      <c r="A35" s="52" t="s">
        <v>86</v>
      </c>
      <c r="B35" s="52"/>
      <c r="C35" s="53">
        <v>15405.83</v>
      </c>
      <c r="D35" s="52" t="s">
        <v>87</v>
      </c>
      <c r="E35" s="53">
        <v>1</v>
      </c>
    </row>
    <row r="36" spans="1:5" s="54" customFormat="1" ht="15.75" thickBot="1" x14ac:dyDescent="0.3">
      <c r="A36" s="52" t="s">
        <v>88</v>
      </c>
      <c r="B36" s="52"/>
      <c r="C36" s="53">
        <v>275.52</v>
      </c>
      <c r="D36" s="52" t="s">
        <v>6</v>
      </c>
      <c r="E36" s="53">
        <v>1</v>
      </c>
    </row>
    <row r="37" spans="1:5" s="54" customFormat="1" ht="15.75" thickBot="1" x14ac:dyDescent="0.3">
      <c r="A37" s="52" t="s">
        <v>89</v>
      </c>
      <c r="B37" s="52"/>
      <c r="C37" s="53">
        <v>546.42999999999995</v>
      </c>
      <c r="D37" s="52" t="s">
        <v>49</v>
      </c>
      <c r="E37" s="53">
        <v>1</v>
      </c>
    </row>
    <row r="38" spans="1:5" s="54" customFormat="1" ht="15.75" thickBot="1" x14ac:dyDescent="0.3">
      <c r="A38" s="52" t="s">
        <v>90</v>
      </c>
      <c r="B38" s="52"/>
      <c r="C38" s="53">
        <v>8353.3700000000008</v>
      </c>
      <c r="D38" s="52" t="s">
        <v>91</v>
      </c>
      <c r="E38" s="53">
        <v>1</v>
      </c>
    </row>
    <row r="39" spans="1:5" s="54" customFormat="1" ht="15.75" thickBot="1" x14ac:dyDescent="0.3">
      <c r="A39" s="52" t="s">
        <v>90</v>
      </c>
      <c r="B39" s="52"/>
      <c r="C39" s="53">
        <v>4701.29</v>
      </c>
      <c r="D39" s="52" t="s">
        <v>40</v>
      </c>
      <c r="E39" s="53">
        <v>1</v>
      </c>
    </row>
    <row r="40" spans="1:5" s="54" customFormat="1" ht="15.75" thickBot="1" x14ac:dyDescent="0.3">
      <c r="A40" s="52" t="s">
        <v>53</v>
      </c>
      <c r="B40" s="52"/>
      <c r="C40" s="53">
        <v>564.76</v>
      </c>
      <c r="D40" s="52" t="s">
        <v>49</v>
      </c>
      <c r="E40" s="53">
        <v>1</v>
      </c>
    </row>
    <row r="41" spans="1:5" s="54" customFormat="1" ht="15.75" thickBot="1" x14ac:dyDescent="0.3">
      <c r="A41" s="52" t="s">
        <v>92</v>
      </c>
      <c r="B41" s="52"/>
      <c r="C41" s="53">
        <v>205.37</v>
      </c>
      <c r="D41" s="52" t="s">
        <v>49</v>
      </c>
      <c r="E41" s="53">
        <v>1</v>
      </c>
    </row>
    <row r="42" spans="1:5" s="54" customFormat="1" ht="15.75" thickBot="1" x14ac:dyDescent="0.3">
      <c r="A42" s="52" t="s">
        <v>93</v>
      </c>
      <c r="B42" s="52"/>
      <c r="C42" s="53">
        <v>10345</v>
      </c>
      <c r="D42" s="52" t="s">
        <v>94</v>
      </c>
      <c r="E42" s="53">
        <v>1</v>
      </c>
    </row>
    <row r="43" spans="1:5" s="54" customFormat="1" ht="15.75" thickBot="1" x14ac:dyDescent="0.3">
      <c r="A43" s="52" t="s">
        <v>95</v>
      </c>
      <c r="B43" s="52"/>
      <c r="C43" s="53">
        <v>17053.099999999999</v>
      </c>
      <c r="D43" s="52" t="s">
        <v>49</v>
      </c>
      <c r="E43" s="53">
        <v>10</v>
      </c>
    </row>
    <row r="44" spans="1:5" s="54" customFormat="1" ht="15.75" thickBot="1" x14ac:dyDescent="0.3">
      <c r="A44" s="52" t="s">
        <v>54</v>
      </c>
      <c r="B44" s="52"/>
      <c r="C44" s="53">
        <v>1219.98</v>
      </c>
      <c r="D44" s="52" t="s">
        <v>49</v>
      </c>
      <c r="E44" s="53">
        <v>2</v>
      </c>
    </row>
    <row r="45" spans="1:5" s="54" customFormat="1" ht="15.75" thickBot="1" x14ac:dyDescent="0.3">
      <c r="A45" s="52" t="s">
        <v>96</v>
      </c>
      <c r="B45" s="52"/>
      <c r="C45" s="53">
        <v>1550.15</v>
      </c>
      <c r="D45" s="52" t="s">
        <v>49</v>
      </c>
      <c r="E45" s="53">
        <v>1</v>
      </c>
    </row>
    <row r="46" spans="1:5" s="54" customFormat="1" ht="15.75" thickBot="1" x14ac:dyDescent="0.3">
      <c r="A46" s="52" t="s">
        <v>97</v>
      </c>
      <c r="B46" s="52"/>
      <c r="C46" s="53">
        <v>669.99</v>
      </c>
      <c r="D46" s="52" t="s">
        <v>5</v>
      </c>
      <c r="E46" s="53">
        <v>0.9</v>
      </c>
    </row>
    <row r="47" spans="1:5" s="54" customFormat="1" ht="15.75" thickBot="1" x14ac:dyDescent="0.3">
      <c r="A47" s="52" t="s">
        <v>98</v>
      </c>
      <c r="B47" s="52"/>
      <c r="C47" s="53">
        <v>28112.26</v>
      </c>
      <c r="D47" s="52" t="s">
        <v>99</v>
      </c>
      <c r="E47" s="53">
        <v>22</v>
      </c>
    </row>
    <row r="48" spans="1:5" s="54" customFormat="1" ht="15.75" thickBot="1" x14ac:dyDescent="0.3">
      <c r="A48" s="52" t="s">
        <v>100</v>
      </c>
      <c r="B48" s="52"/>
      <c r="C48" s="53">
        <v>16534.8</v>
      </c>
      <c r="D48" s="52" t="s">
        <v>6</v>
      </c>
      <c r="E48" s="53">
        <v>18372</v>
      </c>
    </row>
    <row r="49" spans="1:5" s="54" customFormat="1" ht="15.75" thickBot="1" x14ac:dyDescent="0.3">
      <c r="A49" s="52" t="s">
        <v>101</v>
      </c>
      <c r="B49" s="52"/>
      <c r="C49" s="53">
        <v>17637.12</v>
      </c>
      <c r="D49" s="52" t="s">
        <v>5</v>
      </c>
      <c r="E49" s="53">
        <v>18372</v>
      </c>
    </row>
    <row r="50" spans="1:5" s="54" customFormat="1" ht="15.75" thickBot="1" x14ac:dyDescent="0.3">
      <c r="A50" s="52" t="s">
        <v>102</v>
      </c>
      <c r="B50" s="52"/>
      <c r="C50" s="53">
        <v>30497.68</v>
      </c>
      <c r="D50" s="52" t="s">
        <v>5</v>
      </c>
      <c r="E50" s="53">
        <v>18372.099999999999</v>
      </c>
    </row>
    <row r="51" spans="1:5" s="54" customFormat="1" ht="15.75" thickBot="1" x14ac:dyDescent="0.3">
      <c r="A51" s="52" t="s">
        <v>103</v>
      </c>
      <c r="B51" s="52"/>
      <c r="C51" s="53">
        <v>34911.74</v>
      </c>
      <c r="D51" s="52" t="s">
        <v>5</v>
      </c>
      <c r="E51" s="53">
        <v>18374.599999999999</v>
      </c>
    </row>
    <row r="52" spans="1:5" s="54" customFormat="1" ht="15.75" thickBot="1" x14ac:dyDescent="0.3">
      <c r="A52" s="52" t="s">
        <v>104</v>
      </c>
      <c r="B52" s="52"/>
      <c r="C52" s="53">
        <v>45011.65</v>
      </c>
      <c r="D52" s="52" t="s">
        <v>5</v>
      </c>
      <c r="E52" s="53">
        <v>18372.099999999999</v>
      </c>
    </row>
    <row r="53" spans="1:5" s="54" customFormat="1" ht="15.75" thickBot="1" x14ac:dyDescent="0.3">
      <c r="A53" s="52" t="s">
        <v>105</v>
      </c>
      <c r="B53" s="52"/>
      <c r="C53" s="53">
        <v>50533.71</v>
      </c>
      <c r="D53" s="52" t="s">
        <v>5</v>
      </c>
      <c r="E53" s="53">
        <v>18375.900000000001</v>
      </c>
    </row>
    <row r="54" spans="1:5" s="54" customFormat="1" ht="15.75" thickBot="1" x14ac:dyDescent="0.3">
      <c r="A54" s="52" t="s">
        <v>106</v>
      </c>
      <c r="B54" s="52"/>
      <c r="C54" s="53">
        <v>3627.4</v>
      </c>
      <c r="D54" s="52" t="s">
        <v>40</v>
      </c>
      <c r="E54" s="53">
        <v>5</v>
      </c>
    </row>
    <row r="55" spans="1:5" s="54" customFormat="1" ht="15.75" thickBot="1" x14ac:dyDescent="0.3">
      <c r="A55" s="52" t="s">
        <v>107</v>
      </c>
      <c r="B55" s="52"/>
      <c r="C55" s="53">
        <v>72569.399999999994</v>
      </c>
      <c r="D55" s="52" t="s">
        <v>6</v>
      </c>
      <c r="E55" s="53">
        <v>18372</v>
      </c>
    </row>
    <row r="56" spans="1:5" s="54" customFormat="1" ht="15.75" thickBot="1" x14ac:dyDescent="0.3">
      <c r="A56" s="52" t="s">
        <v>108</v>
      </c>
      <c r="B56" s="52"/>
      <c r="C56" s="53">
        <v>75692.639999999999</v>
      </c>
      <c r="D56" s="52" t="s">
        <v>5</v>
      </c>
      <c r="E56" s="53">
        <v>18372</v>
      </c>
    </row>
    <row r="57" spans="1:5" s="54" customFormat="1" ht="15.75" thickBot="1" x14ac:dyDescent="0.3">
      <c r="A57" s="52" t="s">
        <v>109</v>
      </c>
      <c r="B57" s="52"/>
      <c r="C57" s="53">
        <v>1000.36</v>
      </c>
      <c r="D57" s="52" t="s">
        <v>49</v>
      </c>
      <c r="E57" s="53">
        <v>4</v>
      </c>
    </row>
    <row r="58" spans="1:5" s="54" customFormat="1" ht="15.75" thickBot="1" x14ac:dyDescent="0.3">
      <c r="A58" s="52" t="s">
        <v>110</v>
      </c>
      <c r="B58" s="52"/>
      <c r="C58" s="53">
        <v>240.9</v>
      </c>
      <c r="D58" s="52" t="s">
        <v>49</v>
      </c>
      <c r="E58" s="53">
        <v>1</v>
      </c>
    </row>
    <row r="59" spans="1:5" s="54" customFormat="1" ht="15.75" thickBot="1" x14ac:dyDescent="0.3">
      <c r="A59" s="52" t="s">
        <v>55</v>
      </c>
      <c r="B59" s="52"/>
      <c r="C59" s="53">
        <v>4131.3999999999996</v>
      </c>
      <c r="D59" s="52" t="s">
        <v>111</v>
      </c>
      <c r="E59" s="53">
        <v>4</v>
      </c>
    </row>
    <row r="60" spans="1:5" s="54" customFormat="1" ht="15.75" thickBot="1" x14ac:dyDescent="0.3">
      <c r="A60" s="52" t="s">
        <v>112</v>
      </c>
      <c r="B60" s="52"/>
      <c r="C60" s="53">
        <v>507.12</v>
      </c>
      <c r="D60" s="52" t="s">
        <v>113</v>
      </c>
      <c r="E60" s="53">
        <v>1</v>
      </c>
    </row>
    <row r="61" spans="1:5" s="54" customFormat="1" ht="15.75" thickBot="1" x14ac:dyDescent="0.3">
      <c r="A61" s="52" t="s">
        <v>114</v>
      </c>
      <c r="B61" s="52"/>
      <c r="C61" s="53">
        <v>1624.55</v>
      </c>
      <c r="D61" s="52" t="s">
        <v>49</v>
      </c>
      <c r="E61" s="53">
        <v>5</v>
      </c>
    </row>
    <row r="62" spans="1:5" s="54" customFormat="1" ht="15.75" thickBot="1" x14ac:dyDescent="0.3">
      <c r="A62" s="52" t="s">
        <v>115</v>
      </c>
      <c r="B62" s="52"/>
      <c r="C62" s="53">
        <v>957.67</v>
      </c>
      <c r="D62" s="52" t="s">
        <v>5</v>
      </c>
      <c r="E62" s="53">
        <v>7</v>
      </c>
    </row>
    <row r="63" spans="1:5" s="54" customFormat="1" ht="15.75" thickBot="1" x14ac:dyDescent="0.3">
      <c r="A63" s="52" t="s">
        <v>116</v>
      </c>
      <c r="B63" s="52"/>
      <c r="C63" s="53">
        <v>1653.48</v>
      </c>
      <c r="D63" s="52" t="s">
        <v>5</v>
      </c>
      <c r="E63" s="53">
        <v>18372</v>
      </c>
    </row>
    <row r="64" spans="1:5" s="54" customFormat="1" ht="15.75" thickBot="1" x14ac:dyDescent="0.3">
      <c r="A64" s="52" t="s">
        <v>117</v>
      </c>
      <c r="B64" s="52"/>
      <c r="C64" s="53">
        <v>1653.48</v>
      </c>
      <c r="D64" s="52" t="s">
        <v>5</v>
      </c>
      <c r="E64" s="53">
        <v>18372</v>
      </c>
    </row>
    <row r="65" spans="1:5" s="54" customFormat="1" ht="15.75" thickBot="1" x14ac:dyDescent="0.3">
      <c r="A65" s="52" t="s">
        <v>118</v>
      </c>
      <c r="B65" s="52"/>
      <c r="C65" s="53">
        <v>2876.19</v>
      </c>
      <c r="D65" s="52" t="s">
        <v>119</v>
      </c>
      <c r="E65" s="53">
        <v>1</v>
      </c>
    </row>
    <row r="66" spans="1:5" s="54" customFormat="1" ht="15.75" thickBot="1" x14ac:dyDescent="0.3">
      <c r="A66" s="52" t="s">
        <v>120</v>
      </c>
      <c r="B66" s="52"/>
      <c r="C66" s="53">
        <v>1492.34</v>
      </c>
      <c r="D66" s="52" t="s">
        <v>49</v>
      </c>
      <c r="E66" s="53">
        <v>1</v>
      </c>
    </row>
    <row r="67" spans="1:5" s="54" customFormat="1" ht="15.75" thickBot="1" x14ac:dyDescent="0.3">
      <c r="A67" s="52" t="s">
        <v>121</v>
      </c>
      <c r="B67" s="52"/>
      <c r="C67" s="53">
        <v>6981.36</v>
      </c>
      <c r="D67" s="52" t="s">
        <v>5</v>
      </c>
      <c r="E67" s="53">
        <v>18372</v>
      </c>
    </row>
    <row r="68" spans="1:5" s="54" customFormat="1" ht="15.75" thickBot="1" x14ac:dyDescent="0.3">
      <c r="A68" s="52" t="s">
        <v>122</v>
      </c>
      <c r="B68" s="52"/>
      <c r="C68" s="53">
        <v>6981.36</v>
      </c>
      <c r="D68" s="52" t="s">
        <v>5</v>
      </c>
      <c r="E68" s="53">
        <v>18372</v>
      </c>
    </row>
    <row r="69" spans="1:5" s="54" customFormat="1" ht="15.75" thickBot="1" x14ac:dyDescent="0.3">
      <c r="A69" s="52" t="s">
        <v>123</v>
      </c>
      <c r="B69" s="52"/>
      <c r="C69" s="53">
        <v>424.59</v>
      </c>
      <c r="D69" s="52" t="s">
        <v>49</v>
      </c>
      <c r="E69" s="53">
        <v>3</v>
      </c>
    </row>
    <row r="70" spans="1:5" s="54" customFormat="1" ht="15.75" thickBot="1" x14ac:dyDescent="0.3">
      <c r="A70" s="52" t="s">
        <v>124</v>
      </c>
      <c r="B70" s="52"/>
      <c r="C70" s="53">
        <v>818.78</v>
      </c>
      <c r="D70" s="52" t="s">
        <v>125</v>
      </c>
      <c r="E70" s="53">
        <v>2</v>
      </c>
    </row>
    <row r="71" spans="1:5" s="54" customFormat="1" ht="15.75" thickBot="1" x14ac:dyDescent="0.3">
      <c r="A71" s="52" t="s">
        <v>126</v>
      </c>
      <c r="B71" s="52"/>
      <c r="C71" s="53">
        <v>2117.4499999999998</v>
      </c>
      <c r="D71" s="52" t="s">
        <v>127</v>
      </c>
      <c r="E71" s="53">
        <v>1</v>
      </c>
    </row>
    <row r="72" spans="1:5" s="54" customFormat="1" ht="15.75" thickBot="1" x14ac:dyDescent="0.3">
      <c r="A72" s="52" t="s">
        <v>128</v>
      </c>
      <c r="B72" s="52"/>
      <c r="C72" s="53">
        <v>1605</v>
      </c>
      <c r="D72" s="52" t="s">
        <v>6</v>
      </c>
      <c r="E72" s="53">
        <v>1</v>
      </c>
    </row>
    <row r="73" spans="1:5" s="54" customFormat="1" ht="15.75" thickBot="1" x14ac:dyDescent="0.3">
      <c r="A73" s="52" t="s">
        <v>129</v>
      </c>
      <c r="B73" s="52"/>
      <c r="C73" s="53">
        <v>1950.45</v>
      </c>
      <c r="D73" s="52" t="s">
        <v>49</v>
      </c>
      <c r="E73" s="53">
        <v>1</v>
      </c>
    </row>
    <row r="74" spans="1:5" s="54" customFormat="1" ht="15.75" thickBot="1" x14ac:dyDescent="0.3">
      <c r="A74" s="52" t="s">
        <v>130</v>
      </c>
      <c r="B74" s="52"/>
      <c r="C74" s="53">
        <v>8774.1</v>
      </c>
      <c r="D74" s="52" t="s">
        <v>49</v>
      </c>
      <c r="E74" s="53">
        <v>2</v>
      </c>
    </row>
    <row r="75" spans="1:5" s="54" customFormat="1" ht="15.75" thickBot="1" x14ac:dyDescent="0.3">
      <c r="A75" s="52" t="s">
        <v>131</v>
      </c>
      <c r="B75" s="52"/>
      <c r="C75" s="53">
        <v>5752.38</v>
      </c>
      <c r="D75" s="52" t="s">
        <v>119</v>
      </c>
      <c r="E75" s="53">
        <v>2</v>
      </c>
    </row>
    <row r="76" spans="1:5" ht="15.75" thickBot="1" x14ac:dyDescent="0.3">
      <c r="A76" s="49"/>
      <c r="B76" s="49"/>
      <c r="C76" s="51">
        <f>SUM(C6:C75)</f>
        <v>654697.06999999995</v>
      </c>
      <c r="D76" s="49"/>
      <c r="E76" s="50"/>
    </row>
    <row r="78" spans="1:5" x14ac:dyDescent="0.25">
      <c r="C78" s="46">
        <v>654697.06999999995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чкалова 35</vt:lpstr>
      <vt:lpstr>накоп.2020</vt:lpstr>
      <vt:lpstr>Лист3</vt:lpstr>
      <vt:lpstr>'чкалова 35'!Область_печати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2019-02-15T01:19:10Z</cp:lastPrinted>
  <dcterms:created xsi:type="dcterms:W3CDTF">2016-03-18T02:51:51Z</dcterms:created>
  <dcterms:modified xsi:type="dcterms:W3CDTF">2021-03-09T06:19:10Z</dcterms:modified>
</cp:coreProperties>
</file>