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Лист1!$A$1:$E$81</definedName>
  </definedNames>
  <calcPr calcId="145621"/>
</workbook>
</file>

<file path=xl/calcChain.xml><?xml version="1.0" encoding="utf-8"?>
<calcChain xmlns="http://schemas.openxmlformats.org/spreadsheetml/2006/main">
  <c r="C63" i="1" l="1"/>
  <c r="C70" i="1"/>
  <c r="C30" i="1"/>
  <c r="C41" i="1" l="1"/>
  <c r="C72" i="1"/>
  <c r="C67" i="1"/>
  <c r="C23" i="1"/>
  <c r="C20" i="1"/>
  <c r="C17" i="1"/>
  <c r="C14" i="1"/>
  <c r="C11" i="1"/>
  <c r="C9" i="1" s="1"/>
  <c r="C78" i="1" l="1"/>
  <c r="F78" i="1" s="1"/>
  <c r="C77" i="1"/>
  <c r="C8" i="1" l="1"/>
  <c r="B61" i="1" l="1"/>
  <c r="C12" i="1" l="1"/>
  <c r="C76" i="1" l="1"/>
  <c r="C79" i="1" s="1"/>
  <c r="C80" i="1" l="1"/>
  <c r="C81" i="1" s="1"/>
  <c r="B72" i="1"/>
  <c r="B63" i="1"/>
  <c r="B77" i="1" l="1"/>
  <c r="B76" i="1" s="1"/>
  <c r="B70" i="1"/>
  <c r="B67" i="1"/>
  <c r="B66" i="1"/>
  <c r="B62" i="1"/>
  <c r="B20" i="1"/>
  <c r="B17" i="1"/>
  <c r="B14" i="1"/>
  <c r="B78" i="1" l="1"/>
</calcChain>
</file>

<file path=xl/sharedStrings.xml><?xml version="1.0" encoding="utf-8"?>
<sst xmlns="http://schemas.openxmlformats.org/spreadsheetml/2006/main" count="252" uniqueCount="104">
  <si>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</si>
  <si>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</si>
  <si>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</si>
  <si>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</si>
  <si>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</si>
  <si>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</si>
  <si>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</si>
  <si>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</si>
  <si>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</si>
  <si>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</si>
  <si>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</si>
  <si>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</si>
  <si>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</si>
  <si>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</si>
  <si>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</si>
  <si>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</si>
  <si>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</si>
  <si>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</si>
  <si>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</si>
  <si>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</si>
  <si>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</si>
  <si>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</si>
  <si>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</si>
  <si>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</si>
  <si>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</si>
  <si>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</si>
  <si>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</si>
  <si>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</si>
  <si>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</si>
  <si>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Бекетова, д. 23</t>
  </si>
  <si>
    <t>Чел.</t>
  </si>
  <si>
    <t>м2</t>
  </si>
  <si>
    <t>м</t>
  </si>
  <si>
    <t>Прочистка труб ХВС</t>
  </si>
  <si>
    <t>1м</t>
  </si>
  <si>
    <t>Устранение свищей хомутами</t>
  </si>
  <si>
    <t>замена эл. лампочки накаливания</t>
  </si>
  <si>
    <t>замена электро-патрона</t>
  </si>
  <si>
    <t>осмотр подвала</t>
  </si>
  <si>
    <t>раз</t>
  </si>
  <si>
    <t>сброс воздуха с системы отопления</t>
  </si>
  <si>
    <t>1 стояк</t>
  </si>
  <si>
    <t>сброс воздуха со стояков отопления</t>
  </si>
  <si>
    <t>Закрытие и открытие стояков</t>
  </si>
  <si>
    <t>Дератизация</t>
  </si>
  <si>
    <t>Кол-во</t>
  </si>
  <si>
    <t>Ед.изм</t>
  </si>
  <si>
    <t>Наименование работ</t>
  </si>
  <si>
    <t xml:space="preserve">По адресу БЕКЕТОВА ул. д.23                                            </t>
  </si>
  <si>
    <t>Михеева С.Б.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</si>
  <si>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</si>
  <si>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</si>
  <si>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</si>
  <si>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</si>
  <si>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</si>
  <si>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</si>
  <si>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</si>
  <si>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</si>
  <si>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Замена электрической лампы накаливания</t>
  </si>
  <si>
    <t>шт.</t>
  </si>
  <si>
    <t>Замена электропатрона с материалами при закрытой арматуре</t>
  </si>
  <si>
    <t>Замена электропатрона с материалами при открытой арматуре</t>
  </si>
  <si>
    <t>Изготовление и установка дверного полотна деревянного</t>
  </si>
  <si>
    <t>Изготовление и установка сничек на металлическую дверь</t>
  </si>
  <si>
    <t>Навеска замка (крабовый)</t>
  </si>
  <si>
    <t>Организация мест накоп.ртуть сод-х ламп 3,4 кв. 2019г. К=0,6;0,8;0,85;</t>
  </si>
  <si>
    <t>Освещение подвала</t>
  </si>
  <si>
    <t>Прочистка вентиляции</t>
  </si>
  <si>
    <t>Прочистка внутренней канализационной сети</t>
  </si>
  <si>
    <t>Ремонт вент. канала</t>
  </si>
  <si>
    <t>Ремонт вентелей д. 20-32</t>
  </si>
  <si>
    <t>Ремонт дверных полотен</t>
  </si>
  <si>
    <t>Смена вентиля до 20 мм</t>
  </si>
  <si>
    <t>Смена вентиля, д.32</t>
  </si>
  <si>
    <t>Смена труб ГВС и ХВС д.32</t>
  </si>
  <si>
    <t>Смена труб ХВС д.32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</si>
  <si>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</si>
  <si>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</si>
  <si>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</si>
  <si>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</si>
  <si>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</si>
  <si>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</si>
  <si>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Удаление воздуха со стояков отопления</t>
  </si>
  <si>
    <t>Управление жилым фондом 1,2 кв. 2019г. К=0,6;0,8;0,85;0,9;1</t>
  </si>
  <si>
    <t>Управление жилым фондом 3,4 кв. 2019г. К=0,6;0,8;0,85;0,9;1</t>
  </si>
  <si>
    <t>Устройство герметичной перегородки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</si>
  <si>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</si>
  <si>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</si>
  <si>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</si>
  <si>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</si>
  <si>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окраска труб теплового узла</t>
  </si>
  <si>
    <t>смена труб ГВС и ХВС  д.20 ПП</t>
  </si>
  <si>
    <t>утепление теплового узла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</si>
  <si>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</si>
  <si>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</si>
  <si>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</si>
  <si>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</si>
  <si>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</si>
  <si>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</si>
  <si>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</si>
  <si>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</si>
  <si>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</si>
  <si>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19. Конечное сальдо с учетом дебиторской задолженности (переплаты) на 31.12.2019 г.</t>
  </si>
  <si>
    <t>Штраф ГЖИ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</si>
</sst>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8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12" fillId="0" borderId="6" xfId="0" applyFont="1" applyFill="1" applyBorder="1" applyAlignment="1">
      <alignment horizontal="center" vertical="center" wrapText="1"/>
    </xf>
    <xf numFmtId="49" fontId="0" fillId="0" borderId="6" xfId="0" applyNumberFormat="1" applyFill="1" applyBorder="1"/>
    <xf numFmtId="165" fontId="0" fillId="0" borderId="6" xfId="0" applyNumberFormat="1" applyFill="1" applyBorder="1"/>
    <xf numFmtId="165" fontId="12" fillId="0" borderId="6" xfId="0" applyNumberFormat="1" applyFont="1" applyFill="1" applyBorder="1"/>
    <xf numFmtId="49" fontId="0" fillId="4" borderId="6" xfId="0" applyNumberFormat="1" applyFill="1" applyBorder="1"/>
    <xf numFmtId="165" fontId="0" fillId="4" borderId="6" xfId="0" applyNumberFormat="1" applyFill="1" applyBorder="1"/>
    <xf numFmtId="0" fontId="0" fillId="4" borderId="0" xfId="0" applyFill="1"/>
    <xf numFmtId="2" fontId="2" fillId="3" borderId="0" xfId="0" applyNumberFormat="1" applyFont="1" applyFill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43" fontId="6" fillId="3" borderId="2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selection activeCell="P83" sqref="P83"/>
    </sheetView>
  </sheetViews>
  <sheetFormatPr defaultRowHeight="15" outlineLevelRow="2" x14ac:dyDescent="0.25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 x14ac:dyDescent="0.25">
      <c r="A1" s="42" t="s">
        <v>7</v>
      </c>
      <c r="B1" s="42"/>
      <c r="C1" s="42"/>
      <c r="D1" s="42"/>
      <c r="E1" s="42"/>
    </row>
    <row r="2" spans="1:5" ht="17.25" customHeight="1" x14ac:dyDescent="0.25">
      <c r="A2" s="27" t="s">
        <v>29</v>
      </c>
      <c r="B2" s="9" t="s">
        <v>5</v>
      </c>
      <c r="C2" s="44" t="s">
        <v>93</v>
      </c>
      <c r="D2" s="44"/>
      <c r="E2" s="44"/>
    </row>
    <row r="3" spans="1:5" ht="57" x14ac:dyDescent="0.25">
      <c r="A3" s="20" t="s">
        <v>3</v>
      </c>
      <c r="B3" s="1" t="s">
        <v>0</v>
      </c>
      <c r="C3" s="4" t="s">
        <v>27</v>
      </c>
      <c r="D3" s="7" t="s">
        <v>1</v>
      </c>
      <c r="E3" s="8" t="s">
        <v>2</v>
      </c>
    </row>
    <row r="4" spans="1:5" x14ac:dyDescent="0.25">
      <c r="A4" s="20" t="s">
        <v>94</v>
      </c>
      <c r="B4" s="1"/>
      <c r="C4" s="4">
        <v>-364784.36300000001</v>
      </c>
      <c r="D4" s="22" t="s">
        <v>26</v>
      </c>
      <c r="E4" s="8"/>
    </row>
    <row r="5" spans="1:5" x14ac:dyDescent="0.25">
      <c r="A5" s="45" t="s">
        <v>28</v>
      </c>
      <c r="B5" s="46"/>
      <c r="C5" s="46"/>
      <c r="D5" s="46"/>
      <c r="E5" s="47"/>
    </row>
    <row r="6" spans="1:5" ht="28.5" x14ac:dyDescent="0.25">
      <c r="A6" s="20" t="s">
        <v>95</v>
      </c>
      <c r="B6" s="1"/>
      <c r="C6" s="4">
        <v>950743.22</v>
      </c>
      <c r="D6" s="22" t="s">
        <v>26</v>
      </c>
      <c r="E6" s="8"/>
    </row>
    <row r="7" spans="1:5" x14ac:dyDescent="0.25">
      <c r="A7" s="20" t="s">
        <v>96</v>
      </c>
      <c r="B7" s="1"/>
      <c r="C7" s="4">
        <v>1005494.87</v>
      </c>
      <c r="D7" s="22" t="s">
        <v>26</v>
      </c>
      <c r="E7" s="8"/>
    </row>
    <row r="8" spans="1:5" x14ac:dyDescent="0.25">
      <c r="A8" s="20" t="s">
        <v>97</v>
      </c>
      <c r="B8" s="1"/>
      <c r="C8" s="4">
        <f>C7-C6</f>
        <v>54751.650000000023</v>
      </c>
      <c r="D8" s="22" t="s">
        <v>26</v>
      </c>
      <c r="E8" s="8"/>
    </row>
    <row r="9" spans="1:5" x14ac:dyDescent="0.25">
      <c r="A9" s="20" t="s">
        <v>8</v>
      </c>
      <c r="B9" s="1"/>
      <c r="C9" s="4">
        <f>C11+C10</f>
        <v>15403.25</v>
      </c>
      <c r="D9" s="22" t="s">
        <v>26</v>
      </c>
      <c r="E9" s="8"/>
    </row>
    <row r="10" spans="1:5" x14ac:dyDescent="0.25">
      <c r="A10" s="20" t="s">
        <v>49</v>
      </c>
      <c r="B10" s="1"/>
      <c r="C10" s="23">
        <v>5245.49</v>
      </c>
      <c r="D10" s="22" t="s">
        <v>26</v>
      </c>
      <c r="E10" s="8"/>
    </row>
    <row r="11" spans="1:5" x14ac:dyDescent="0.25">
      <c r="A11" s="20" t="s">
        <v>9</v>
      </c>
      <c r="B11" s="1"/>
      <c r="C11" s="23">
        <f>450*12+396.48*12</f>
        <v>10157.76</v>
      </c>
      <c r="D11" s="22" t="s">
        <v>26</v>
      </c>
      <c r="E11" s="8"/>
    </row>
    <row r="12" spans="1:5" x14ac:dyDescent="0.25">
      <c r="A12" s="27" t="s">
        <v>98</v>
      </c>
      <c r="B12" s="9"/>
      <c r="C12" s="10">
        <f>C6+C9</f>
        <v>966146.47</v>
      </c>
      <c r="D12" s="22" t="s">
        <v>26</v>
      </c>
      <c r="E12" s="2"/>
    </row>
    <row r="13" spans="1:5" x14ac:dyDescent="0.25">
      <c r="A13" s="43" t="s">
        <v>10</v>
      </c>
      <c r="B13" s="43"/>
      <c r="C13" s="43"/>
      <c r="D13" s="43"/>
      <c r="E13" s="43"/>
    </row>
    <row r="14" spans="1:5" ht="29.25" thickBot="1" x14ac:dyDescent="0.3">
      <c r="A14" s="27" t="s">
        <v>11</v>
      </c>
      <c r="B14" s="9" t="e">
        <f>#REF!</f>
        <v>#REF!</v>
      </c>
      <c r="C14" s="10">
        <f>SUM(C15:C16)</f>
        <v>149516.95000000001</v>
      </c>
      <c r="D14" s="3"/>
      <c r="E14" s="2"/>
    </row>
    <row r="15" spans="1:5" s="29" customFormat="1" ht="15.75" thickBot="1" x14ac:dyDescent="0.3">
      <c r="A15" s="31" t="s">
        <v>83</v>
      </c>
      <c r="B15" s="31"/>
      <c r="C15" s="32">
        <v>72916.179999999993</v>
      </c>
      <c r="D15" s="31" t="s">
        <v>31</v>
      </c>
      <c r="E15" s="32">
        <v>19392.599999999999</v>
      </c>
    </row>
    <row r="16" spans="1:5" s="29" customFormat="1" ht="15.75" thickBot="1" x14ac:dyDescent="0.3">
      <c r="A16" s="31" t="s">
        <v>84</v>
      </c>
      <c r="B16" s="31"/>
      <c r="C16" s="32">
        <v>76600.77</v>
      </c>
      <c r="D16" s="31" t="s">
        <v>31</v>
      </c>
      <c r="E16" s="32">
        <v>19392.599999999999</v>
      </c>
    </row>
    <row r="17" spans="1:5" ht="29.25" thickBot="1" x14ac:dyDescent="0.3">
      <c r="A17" s="27" t="s">
        <v>12</v>
      </c>
      <c r="B17" s="9" t="e">
        <f>#REF!</f>
        <v>#REF!</v>
      </c>
      <c r="C17" s="10">
        <f>SUM(C18:C19)</f>
        <v>63025.98</v>
      </c>
      <c r="D17" s="3"/>
      <c r="E17" s="2"/>
    </row>
    <row r="18" spans="1:5" s="29" customFormat="1" ht="15.75" thickBot="1" x14ac:dyDescent="0.3">
      <c r="A18" s="31" t="s">
        <v>78</v>
      </c>
      <c r="B18" s="31"/>
      <c r="C18" s="32">
        <v>30834.240000000002</v>
      </c>
      <c r="D18" s="31" t="s">
        <v>31</v>
      </c>
      <c r="E18" s="32">
        <v>19392.599999999999</v>
      </c>
    </row>
    <row r="19" spans="1:5" s="29" customFormat="1" ht="15.75" thickBot="1" x14ac:dyDescent="0.3">
      <c r="A19" s="31" t="s">
        <v>79</v>
      </c>
      <c r="B19" s="31"/>
      <c r="C19" s="32">
        <v>32191.74</v>
      </c>
      <c r="D19" s="31" t="s">
        <v>31</v>
      </c>
      <c r="E19" s="32">
        <v>19392.599999999999</v>
      </c>
    </row>
    <row r="20" spans="1:5" ht="29.25" thickBot="1" x14ac:dyDescent="0.3">
      <c r="A20" s="27" t="s">
        <v>13</v>
      </c>
      <c r="B20" s="11" t="e">
        <f>#REF!+#REF!</f>
        <v>#REF!</v>
      </c>
      <c r="C20" s="10">
        <f>SUM(C21:C22)</f>
        <v>77812.929999999993</v>
      </c>
      <c r="D20" s="5"/>
      <c r="E20" s="2"/>
    </row>
    <row r="21" spans="1:5" s="29" customFormat="1" ht="15.75" thickBot="1" x14ac:dyDescent="0.3">
      <c r="A21" s="31" t="s">
        <v>52</v>
      </c>
      <c r="B21" s="31"/>
      <c r="C21" s="32">
        <v>40045.32</v>
      </c>
      <c r="D21" s="31" t="s">
        <v>30</v>
      </c>
      <c r="E21" s="32">
        <v>756</v>
      </c>
    </row>
    <row r="22" spans="1:5" s="29" customFormat="1" ht="15.75" thickBot="1" x14ac:dyDescent="0.3">
      <c r="A22" s="31" t="s">
        <v>53</v>
      </c>
      <c r="B22" s="31"/>
      <c r="C22" s="32">
        <v>37767.61</v>
      </c>
      <c r="D22" s="31" t="s">
        <v>30</v>
      </c>
      <c r="E22" s="32">
        <v>713</v>
      </c>
    </row>
    <row r="23" spans="1:5" ht="43.5" thickBot="1" x14ac:dyDescent="0.3">
      <c r="A23" s="27" t="s">
        <v>14</v>
      </c>
      <c r="B23" s="9"/>
      <c r="C23" s="10">
        <f>SUM(C24:C29)</f>
        <v>21525.78</v>
      </c>
      <c r="D23" s="3"/>
      <c r="E23" s="2"/>
    </row>
    <row r="24" spans="1:5" s="29" customFormat="1" ht="15.75" thickBot="1" x14ac:dyDescent="0.3">
      <c r="A24" s="31" t="s">
        <v>56</v>
      </c>
      <c r="B24" s="31"/>
      <c r="C24" s="32">
        <v>1745.33</v>
      </c>
      <c r="D24" s="31" t="s">
        <v>31</v>
      </c>
      <c r="E24" s="32">
        <v>19392.599999999999</v>
      </c>
    </row>
    <row r="25" spans="1:5" s="29" customFormat="1" ht="15.75" thickBot="1" x14ac:dyDescent="0.3">
      <c r="A25" s="31" t="s">
        <v>57</v>
      </c>
      <c r="B25" s="31"/>
      <c r="C25" s="32">
        <v>1745.33</v>
      </c>
      <c r="D25" s="31" t="s">
        <v>31</v>
      </c>
      <c r="E25" s="32">
        <v>19392.599999999999</v>
      </c>
    </row>
    <row r="26" spans="1:5" s="29" customFormat="1" ht="15.75" thickBot="1" x14ac:dyDescent="0.3">
      <c r="A26" s="31" t="s">
        <v>86</v>
      </c>
      <c r="B26" s="31"/>
      <c r="C26" s="32">
        <v>1551.41</v>
      </c>
      <c r="D26" s="31" t="s">
        <v>31</v>
      </c>
      <c r="E26" s="32">
        <v>19392.599999999999</v>
      </c>
    </row>
    <row r="27" spans="1:5" s="29" customFormat="1" ht="15.75" thickBot="1" x14ac:dyDescent="0.3">
      <c r="A27" s="31" t="s">
        <v>87</v>
      </c>
      <c r="B27" s="31"/>
      <c r="C27" s="32">
        <v>1745.33</v>
      </c>
      <c r="D27" s="31" t="s">
        <v>31</v>
      </c>
      <c r="E27" s="32">
        <v>19392.599999999999</v>
      </c>
    </row>
    <row r="28" spans="1:5" s="29" customFormat="1" ht="15.75" thickBot="1" x14ac:dyDescent="0.3">
      <c r="A28" s="31" t="s">
        <v>88</v>
      </c>
      <c r="B28" s="31"/>
      <c r="C28" s="32">
        <v>7369.19</v>
      </c>
      <c r="D28" s="31" t="s">
        <v>31</v>
      </c>
      <c r="E28" s="32">
        <v>19392.599999999999</v>
      </c>
    </row>
    <row r="29" spans="1:5" s="29" customFormat="1" ht="15.75" thickBot="1" x14ac:dyDescent="0.3">
      <c r="A29" s="31" t="s">
        <v>89</v>
      </c>
      <c r="B29" s="31"/>
      <c r="C29" s="32">
        <v>7369.19</v>
      </c>
      <c r="D29" s="31" t="s">
        <v>31</v>
      </c>
      <c r="E29" s="32">
        <v>19392.599999999999</v>
      </c>
    </row>
    <row r="30" spans="1:5" ht="43.5" outlineLevel="1" thickBot="1" x14ac:dyDescent="0.3">
      <c r="A30" s="27" t="s">
        <v>15</v>
      </c>
      <c r="B30" s="21"/>
      <c r="C30" s="10">
        <f>SUM(C31:C40)</f>
        <v>10294.92</v>
      </c>
      <c r="D30" s="21"/>
      <c r="E30" s="21"/>
    </row>
    <row r="31" spans="1:5" s="29" customFormat="1" ht="15.75" thickBot="1" x14ac:dyDescent="0.3">
      <c r="A31" s="31" t="s">
        <v>58</v>
      </c>
      <c r="B31" s="31"/>
      <c r="C31" s="32">
        <v>317.60000000000002</v>
      </c>
      <c r="D31" s="31" t="s">
        <v>59</v>
      </c>
      <c r="E31" s="32">
        <v>4</v>
      </c>
    </row>
    <row r="32" spans="1:5" s="29" customFormat="1" ht="15.75" thickBot="1" x14ac:dyDescent="0.3">
      <c r="A32" s="31" t="s">
        <v>60</v>
      </c>
      <c r="B32" s="31"/>
      <c r="C32" s="32">
        <v>445.64</v>
      </c>
      <c r="D32" s="31" t="s">
        <v>59</v>
      </c>
      <c r="E32" s="32">
        <v>2</v>
      </c>
    </row>
    <row r="33" spans="1:5" s="29" customFormat="1" ht="15.75" thickBot="1" x14ac:dyDescent="0.3">
      <c r="A33" s="31" t="s">
        <v>61</v>
      </c>
      <c r="B33" s="31"/>
      <c r="C33" s="32">
        <v>230.61</v>
      </c>
      <c r="D33" s="31" t="s">
        <v>59</v>
      </c>
      <c r="E33" s="32">
        <v>1</v>
      </c>
    </row>
    <row r="34" spans="1:5" s="29" customFormat="1" ht="15.75" thickBot="1" x14ac:dyDescent="0.3">
      <c r="A34" s="31" t="s">
        <v>62</v>
      </c>
      <c r="B34" s="31"/>
      <c r="C34" s="32">
        <v>1938.5</v>
      </c>
      <c r="D34" s="31" t="s">
        <v>31</v>
      </c>
      <c r="E34" s="32">
        <v>1.6</v>
      </c>
    </row>
    <row r="35" spans="1:5" s="29" customFormat="1" ht="15.75" thickBot="1" x14ac:dyDescent="0.3">
      <c r="A35" s="31" t="s">
        <v>63</v>
      </c>
      <c r="B35" s="31"/>
      <c r="C35" s="32">
        <v>82.64</v>
      </c>
      <c r="D35" s="31" t="s">
        <v>59</v>
      </c>
      <c r="E35" s="32">
        <v>1</v>
      </c>
    </row>
    <row r="36" spans="1:5" s="29" customFormat="1" ht="15.75" thickBot="1" x14ac:dyDescent="0.3">
      <c r="A36" s="31" t="s">
        <v>64</v>
      </c>
      <c r="B36" s="31"/>
      <c r="C36" s="32">
        <v>333.38</v>
      </c>
      <c r="D36" s="31" t="s">
        <v>59</v>
      </c>
      <c r="E36" s="32">
        <v>1</v>
      </c>
    </row>
    <row r="37" spans="1:5" s="29" customFormat="1" ht="15.75" thickBot="1" x14ac:dyDescent="0.3">
      <c r="A37" s="31" t="s">
        <v>71</v>
      </c>
      <c r="B37" s="31"/>
      <c r="C37" s="32">
        <v>1034.98</v>
      </c>
      <c r="D37" s="31" t="s">
        <v>59</v>
      </c>
      <c r="E37" s="32">
        <v>1</v>
      </c>
    </row>
    <row r="38" spans="1:5" s="29" customFormat="1" ht="15.75" thickBot="1" x14ac:dyDescent="0.3">
      <c r="A38" s="31" t="s">
        <v>85</v>
      </c>
      <c r="B38" s="31"/>
      <c r="C38" s="32">
        <v>4550.7</v>
      </c>
      <c r="D38" s="31" t="s">
        <v>31</v>
      </c>
      <c r="E38" s="32">
        <v>1</v>
      </c>
    </row>
    <row r="39" spans="1:5" s="29" customFormat="1" ht="15.75" thickBot="1" x14ac:dyDescent="0.3">
      <c r="A39" s="31" t="s">
        <v>36</v>
      </c>
      <c r="B39" s="31"/>
      <c r="C39" s="32">
        <v>1217.02</v>
      </c>
      <c r="D39" s="31" t="s">
        <v>59</v>
      </c>
      <c r="E39" s="32">
        <v>14</v>
      </c>
    </row>
    <row r="40" spans="1:5" s="29" customFormat="1" ht="15.75" thickBot="1" x14ac:dyDescent="0.3">
      <c r="A40" s="31" t="s">
        <v>37</v>
      </c>
      <c r="B40" s="31"/>
      <c r="C40" s="32">
        <v>143.85</v>
      </c>
      <c r="D40" s="31" t="s">
        <v>59</v>
      </c>
      <c r="E40" s="32">
        <v>1</v>
      </c>
    </row>
    <row r="41" spans="1:5" s="24" customFormat="1" ht="52.5" customHeight="1" outlineLevel="2" thickBot="1" x14ac:dyDescent="0.3">
      <c r="A41" s="27" t="s">
        <v>16</v>
      </c>
      <c r="B41" s="25"/>
      <c r="C41" s="26">
        <f>SUM(C42:C59)</f>
        <v>66100.140000000014</v>
      </c>
      <c r="D41" s="25"/>
      <c r="E41" s="25"/>
    </row>
    <row r="42" spans="1:5" s="29" customFormat="1" ht="15.75" thickBot="1" x14ac:dyDescent="0.3">
      <c r="A42" s="31" t="s">
        <v>54</v>
      </c>
      <c r="B42" s="31"/>
      <c r="C42" s="32">
        <v>4360.7700000000004</v>
      </c>
      <c r="D42" s="31" t="s">
        <v>55</v>
      </c>
      <c r="E42" s="32">
        <v>9</v>
      </c>
    </row>
    <row r="43" spans="1:5" s="29" customFormat="1" ht="15.75" thickBot="1" x14ac:dyDescent="0.3">
      <c r="A43" s="31" t="s">
        <v>43</v>
      </c>
      <c r="B43" s="31"/>
      <c r="C43" s="32">
        <v>3237.44</v>
      </c>
      <c r="D43" s="31" t="s">
        <v>41</v>
      </c>
      <c r="E43" s="32">
        <v>4</v>
      </c>
    </row>
    <row r="44" spans="1:5" s="29" customFormat="1" ht="15.75" thickBot="1" x14ac:dyDescent="0.3">
      <c r="A44" s="31" t="s">
        <v>66</v>
      </c>
      <c r="B44" s="31"/>
      <c r="C44" s="32">
        <v>3825.97</v>
      </c>
      <c r="D44" s="31" t="s">
        <v>59</v>
      </c>
      <c r="E44" s="32">
        <v>1</v>
      </c>
    </row>
    <row r="45" spans="1:5" s="29" customFormat="1" ht="15.75" thickBot="1" x14ac:dyDescent="0.3">
      <c r="A45" s="31" t="s">
        <v>68</v>
      </c>
      <c r="B45" s="31"/>
      <c r="C45" s="32">
        <v>981</v>
      </c>
      <c r="D45" s="31" t="s">
        <v>34</v>
      </c>
      <c r="E45" s="32">
        <v>6</v>
      </c>
    </row>
    <row r="46" spans="1:5" s="29" customFormat="1" ht="15.75" thickBot="1" x14ac:dyDescent="0.3">
      <c r="A46" s="31" t="s">
        <v>33</v>
      </c>
      <c r="B46" s="31"/>
      <c r="C46" s="32">
        <v>3793</v>
      </c>
      <c r="D46" s="31" t="s">
        <v>32</v>
      </c>
      <c r="E46" s="32">
        <v>10</v>
      </c>
    </row>
    <row r="47" spans="1:5" s="29" customFormat="1" ht="15.75" thickBot="1" x14ac:dyDescent="0.3">
      <c r="A47" s="31" t="s">
        <v>70</v>
      </c>
      <c r="B47" s="31"/>
      <c r="C47" s="32">
        <v>383.63</v>
      </c>
      <c r="D47" s="31" t="s">
        <v>59</v>
      </c>
      <c r="E47" s="32">
        <v>1</v>
      </c>
    </row>
    <row r="48" spans="1:5" s="29" customFormat="1" ht="15.75" thickBot="1" x14ac:dyDescent="0.3">
      <c r="A48" s="31" t="s">
        <v>72</v>
      </c>
      <c r="B48" s="31"/>
      <c r="C48" s="32">
        <v>1219.98</v>
      </c>
      <c r="D48" s="31" t="s">
        <v>59</v>
      </c>
      <c r="E48" s="32">
        <v>2</v>
      </c>
    </row>
    <row r="49" spans="1:5" s="29" customFormat="1" ht="15.75" thickBot="1" x14ac:dyDescent="0.3">
      <c r="A49" s="31" t="s">
        <v>73</v>
      </c>
      <c r="B49" s="31"/>
      <c r="C49" s="32">
        <v>1908.82</v>
      </c>
      <c r="D49" s="31" t="s">
        <v>59</v>
      </c>
      <c r="E49" s="32">
        <v>2</v>
      </c>
    </row>
    <row r="50" spans="1:5" s="29" customFormat="1" ht="15.75" thickBot="1" x14ac:dyDescent="0.3">
      <c r="A50" s="31" t="s">
        <v>74</v>
      </c>
      <c r="B50" s="31"/>
      <c r="C50" s="32">
        <v>6016</v>
      </c>
      <c r="D50" s="31" t="s">
        <v>32</v>
      </c>
      <c r="E50" s="32">
        <v>4</v>
      </c>
    </row>
    <row r="51" spans="1:5" s="29" customFormat="1" ht="15.75" thickBot="1" x14ac:dyDescent="0.3">
      <c r="A51" s="31" t="s">
        <v>75</v>
      </c>
      <c r="B51" s="31"/>
      <c r="C51" s="32">
        <v>1277.83</v>
      </c>
      <c r="D51" s="31" t="s">
        <v>34</v>
      </c>
      <c r="E51" s="32">
        <v>1</v>
      </c>
    </row>
    <row r="52" spans="1:5" s="29" customFormat="1" ht="15.75" thickBot="1" x14ac:dyDescent="0.3">
      <c r="A52" s="31" t="s">
        <v>82</v>
      </c>
      <c r="B52" s="31"/>
      <c r="C52" s="32">
        <v>7254.8</v>
      </c>
      <c r="D52" s="31" t="s">
        <v>41</v>
      </c>
      <c r="E52" s="32">
        <v>10</v>
      </c>
    </row>
    <row r="53" spans="1:5" s="29" customFormat="1" ht="15.75" thickBot="1" x14ac:dyDescent="0.3">
      <c r="A53" s="31" t="s">
        <v>35</v>
      </c>
      <c r="B53" s="31"/>
      <c r="C53" s="32">
        <v>342.68</v>
      </c>
      <c r="D53" s="31" t="s">
        <v>59</v>
      </c>
      <c r="E53" s="32">
        <v>2</v>
      </c>
    </row>
    <row r="54" spans="1:5" s="29" customFormat="1" ht="15.75" thickBot="1" x14ac:dyDescent="0.3">
      <c r="A54" s="31" t="s">
        <v>90</v>
      </c>
      <c r="B54" s="31"/>
      <c r="C54" s="32">
        <v>8379</v>
      </c>
      <c r="D54" s="31" t="s">
        <v>31</v>
      </c>
      <c r="E54" s="32">
        <v>19</v>
      </c>
    </row>
    <row r="55" spans="1:5" s="29" customFormat="1" ht="15.75" thickBot="1" x14ac:dyDescent="0.3">
      <c r="A55" s="31" t="s">
        <v>38</v>
      </c>
      <c r="B55" s="31"/>
      <c r="C55" s="32">
        <v>2971.54</v>
      </c>
      <c r="D55" s="31" t="s">
        <v>39</v>
      </c>
      <c r="E55" s="32">
        <v>11</v>
      </c>
    </row>
    <row r="56" spans="1:5" s="29" customFormat="1" ht="15.75" thickBot="1" x14ac:dyDescent="0.3">
      <c r="A56" s="31" t="s">
        <v>40</v>
      </c>
      <c r="B56" s="31"/>
      <c r="C56" s="32">
        <v>1243.06</v>
      </c>
      <c r="D56" s="31" t="s">
        <v>41</v>
      </c>
      <c r="E56" s="32">
        <v>2</v>
      </c>
    </row>
    <row r="57" spans="1:5" s="29" customFormat="1" ht="15.75" thickBot="1" x14ac:dyDescent="0.3">
      <c r="A57" s="31" t="s">
        <v>42</v>
      </c>
      <c r="B57" s="31"/>
      <c r="C57" s="32">
        <v>2486.12</v>
      </c>
      <c r="D57" s="31" t="s">
        <v>41</v>
      </c>
      <c r="E57" s="32">
        <v>4</v>
      </c>
    </row>
    <row r="58" spans="1:5" s="29" customFormat="1" ht="15.75" thickBot="1" x14ac:dyDescent="0.3">
      <c r="A58" s="31" t="s">
        <v>91</v>
      </c>
      <c r="B58" s="31"/>
      <c r="C58" s="32">
        <v>7222.5</v>
      </c>
      <c r="D58" s="31" t="s">
        <v>32</v>
      </c>
      <c r="E58" s="32">
        <v>4.5</v>
      </c>
    </row>
    <row r="59" spans="1:5" s="29" customFormat="1" ht="15.75" thickBot="1" x14ac:dyDescent="0.3">
      <c r="A59" s="31" t="s">
        <v>92</v>
      </c>
      <c r="B59" s="31"/>
      <c r="C59" s="32">
        <v>9196</v>
      </c>
      <c r="D59" s="31" t="s">
        <v>31</v>
      </c>
      <c r="E59" s="32">
        <v>19</v>
      </c>
    </row>
    <row r="60" spans="1:5" s="24" customFormat="1" ht="28.5" outlineLevel="2" x14ac:dyDescent="0.25">
      <c r="A60" s="27" t="s">
        <v>17</v>
      </c>
      <c r="B60" s="25"/>
      <c r="C60" s="26"/>
      <c r="D60" s="25"/>
      <c r="E60" s="25"/>
    </row>
    <row r="61" spans="1:5" ht="28.5" x14ac:dyDescent="0.25">
      <c r="A61" s="27" t="s">
        <v>18</v>
      </c>
      <c r="B61" s="9" t="e">
        <f>SUM(#REF!)</f>
        <v>#REF!</v>
      </c>
      <c r="C61" s="10">
        <v>0</v>
      </c>
      <c r="D61" s="3"/>
      <c r="E61" s="2"/>
    </row>
    <row r="62" spans="1:5" ht="28.5" x14ac:dyDescent="0.25">
      <c r="A62" s="27" t="s">
        <v>19</v>
      </c>
      <c r="B62" s="9" t="e">
        <f>#REF!</f>
        <v>#REF!</v>
      </c>
      <c r="C62" s="10">
        <v>0</v>
      </c>
      <c r="D62" s="3"/>
      <c r="E62" s="2"/>
    </row>
    <row r="63" spans="1:5" ht="29.25" thickBot="1" x14ac:dyDescent="0.3">
      <c r="A63" s="27" t="s">
        <v>20</v>
      </c>
      <c r="B63" s="9" t="e">
        <f>#REF!+#REF!</f>
        <v>#REF!</v>
      </c>
      <c r="C63" s="10">
        <f>SUM(C64:C65)</f>
        <v>13629.85</v>
      </c>
      <c r="D63" s="3"/>
      <c r="E63" s="2"/>
    </row>
    <row r="64" spans="1:5" s="29" customFormat="1" ht="15.75" thickBot="1" x14ac:dyDescent="0.3">
      <c r="A64" s="31" t="s">
        <v>67</v>
      </c>
      <c r="B64" s="31"/>
      <c r="C64" s="32">
        <v>826.56</v>
      </c>
      <c r="D64" s="31" t="s">
        <v>32</v>
      </c>
      <c r="E64" s="32">
        <v>3</v>
      </c>
    </row>
    <row r="65" spans="1:6" s="29" customFormat="1" ht="15.75" thickBot="1" x14ac:dyDescent="0.3">
      <c r="A65" s="31" t="s">
        <v>69</v>
      </c>
      <c r="B65" s="31"/>
      <c r="C65" s="32">
        <v>12803.29</v>
      </c>
      <c r="D65" s="31" t="s">
        <v>59</v>
      </c>
      <c r="E65" s="32">
        <v>1</v>
      </c>
    </row>
    <row r="66" spans="1:6" ht="28.5" x14ac:dyDescent="0.25">
      <c r="A66" s="27" t="s">
        <v>21</v>
      </c>
      <c r="B66" s="9" t="e">
        <f>#REF!</f>
        <v>#REF!</v>
      </c>
      <c r="C66" s="10">
        <v>0</v>
      </c>
      <c r="D66" s="3"/>
      <c r="E66" s="2"/>
    </row>
    <row r="67" spans="1:6" ht="29.25" thickBot="1" x14ac:dyDescent="0.3">
      <c r="A67" s="27" t="s">
        <v>22</v>
      </c>
      <c r="B67" s="9" t="e">
        <f>#REF!+#REF!</f>
        <v>#REF!</v>
      </c>
      <c r="C67" s="10">
        <f>SUM(C68:C69)</f>
        <v>32967.42</v>
      </c>
      <c r="D67" s="3"/>
      <c r="E67" s="2"/>
    </row>
    <row r="68" spans="1:6" s="29" customFormat="1" ht="15.75" thickBot="1" x14ac:dyDescent="0.3">
      <c r="A68" s="31" t="s">
        <v>76</v>
      </c>
      <c r="B68" s="31"/>
      <c r="C68" s="32">
        <v>15514.08</v>
      </c>
      <c r="D68" s="31" t="s">
        <v>31</v>
      </c>
      <c r="E68" s="32">
        <v>19392.599999999999</v>
      </c>
    </row>
    <row r="69" spans="1:6" s="29" customFormat="1" ht="15.75" thickBot="1" x14ac:dyDescent="0.3">
      <c r="A69" s="31" t="s">
        <v>77</v>
      </c>
      <c r="B69" s="31"/>
      <c r="C69" s="32">
        <v>17453.34</v>
      </c>
      <c r="D69" s="31" t="s">
        <v>31</v>
      </c>
      <c r="E69" s="32">
        <v>19392.599999999999</v>
      </c>
    </row>
    <row r="70" spans="1:6" ht="43.5" thickBot="1" x14ac:dyDescent="0.3">
      <c r="A70" s="27" t="s">
        <v>23</v>
      </c>
      <c r="B70" s="9" t="e">
        <f>#REF!</f>
        <v>#REF!</v>
      </c>
      <c r="C70" s="10">
        <f>C71</f>
        <v>1316.34</v>
      </c>
      <c r="D70" s="3"/>
      <c r="E70" s="2"/>
    </row>
    <row r="71" spans="1:6" s="29" customFormat="1" ht="15.75" thickBot="1" x14ac:dyDescent="0.3">
      <c r="A71" s="31" t="s">
        <v>44</v>
      </c>
      <c r="B71" s="31"/>
      <c r="C71" s="32">
        <v>1316.34</v>
      </c>
      <c r="D71" s="31" t="s">
        <v>31</v>
      </c>
      <c r="E71" s="32">
        <v>927</v>
      </c>
    </row>
    <row r="72" spans="1:6" ht="57.75" thickBot="1" x14ac:dyDescent="0.3">
      <c r="A72" s="27" t="s">
        <v>24</v>
      </c>
      <c r="B72" s="9" t="e">
        <f>SUM(#REF!)</f>
        <v>#REF!</v>
      </c>
      <c r="C72" s="10">
        <f>SUM(C73:C75)</f>
        <v>95176.1</v>
      </c>
      <c r="D72" s="3"/>
      <c r="E72" s="2"/>
    </row>
    <row r="73" spans="1:6" s="29" customFormat="1" ht="15.75" thickBot="1" x14ac:dyDescent="0.3">
      <c r="A73" s="31" t="s">
        <v>65</v>
      </c>
      <c r="B73" s="31"/>
      <c r="C73" s="32">
        <v>152.30000000000001</v>
      </c>
      <c r="D73" s="31" t="s">
        <v>31</v>
      </c>
      <c r="E73" s="32">
        <v>8958.5400000000009</v>
      </c>
    </row>
    <row r="74" spans="1:6" s="29" customFormat="1" ht="15.75" thickBot="1" x14ac:dyDescent="0.3">
      <c r="A74" s="31" t="s">
        <v>80</v>
      </c>
      <c r="B74" s="31"/>
      <c r="C74" s="32">
        <v>47511.9</v>
      </c>
      <c r="D74" s="31" t="s">
        <v>31</v>
      </c>
      <c r="E74" s="32">
        <v>19392.599999999999</v>
      </c>
    </row>
    <row r="75" spans="1:6" s="29" customFormat="1" ht="15.75" thickBot="1" x14ac:dyDescent="0.3">
      <c r="A75" s="31" t="s">
        <v>81</v>
      </c>
      <c r="B75" s="31"/>
      <c r="C75" s="32">
        <v>47511.9</v>
      </c>
      <c r="D75" s="31" t="s">
        <v>31</v>
      </c>
      <c r="E75" s="32">
        <v>19392.599999999999</v>
      </c>
    </row>
    <row r="76" spans="1:6" x14ac:dyDescent="0.25">
      <c r="A76" s="27" t="s">
        <v>25</v>
      </c>
      <c r="B76" s="9">
        <f>B77</f>
        <v>2898.305084745763</v>
      </c>
      <c r="C76" s="10">
        <f>C77</f>
        <v>3420</v>
      </c>
      <c r="D76" s="3"/>
      <c r="E76" s="2"/>
    </row>
    <row r="77" spans="1:6" ht="45" x14ac:dyDescent="0.25">
      <c r="A77" s="5" t="s">
        <v>6</v>
      </c>
      <c r="B77" s="11">
        <f>C77/1.18</f>
        <v>2898.305084745763</v>
      </c>
      <c r="C77" s="12">
        <f>E77*12*5</f>
        <v>3420</v>
      </c>
      <c r="D77" s="5" t="s">
        <v>4</v>
      </c>
      <c r="E77" s="5">
        <v>57</v>
      </c>
    </row>
    <row r="78" spans="1:6" x14ac:dyDescent="0.25">
      <c r="A78" s="27" t="s">
        <v>99</v>
      </c>
      <c r="B78" s="13" t="e">
        <f>B14+B17+B20+#REF!+#REF!+#REF!+B61+B62+B63+B66+B67+B70+B72+B76</f>
        <v>#REF!</v>
      </c>
      <c r="C78" s="14">
        <f>C14+C17+C20+C23+C30+C41+C63+C66+C67+C70+C992+C72+C61+C60</f>
        <v>531366.41</v>
      </c>
      <c r="D78" s="28" t="s">
        <v>26</v>
      </c>
      <c r="E78" s="2"/>
      <c r="F78" s="37">
        <f>C78-Лист2!C53</f>
        <v>0</v>
      </c>
    </row>
    <row r="79" spans="1:6" x14ac:dyDescent="0.25">
      <c r="A79" s="27" t="s">
        <v>100</v>
      </c>
      <c r="B79" s="15"/>
      <c r="C79" s="10">
        <f>C78*1.2+C76</f>
        <v>641059.69200000004</v>
      </c>
      <c r="D79" s="28" t="s">
        <v>26</v>
      </c>
      <c r="E79" s="2"/>
    </row>
    <row r="80" spans="1:6" x14ac:dyDescent="0.25">
      <c r="A80" s="27" t="s">
        <v>101</v>
      </c>
      <c r="B80" s="15"/>
      <c r="C80" s="10">
        <f>C4+C6+C9-C79</f>
        <v>-39697.585000000079</v>
      </c>
      <c r="D80" s="28" t="s">
        <v>26</v>
      </c>
      <c r="E80" s="2"/>
    </row>
    <row r="81" spans="1:5" ht="28.5" x14ac:dyDescent="0.25">
      <c r="A81" s="38" t="s">
        <v>102</v>
      </c>
      <c r="B81" s="15"/>
      <c r="C81" s="10">
        <f>C80+C8</f>
        <v>15054.064999999944</v>
      </c>
      <c r="D81" s="39" t="s">
        <v>26</v>
      </c>
      <c r="E81" s="40"/>
    </row>
    <row r="82" spans="1:5" x14ac:dyDescent="0.25">
      <c r="A82" s="41" t="s">
        <v>103</v>
      </c>
      <c r="B82" s="15"/>
      <c r="C82" s="10">
        <v>125000</v>
      </c>
      <c r="D82" s="39" t="s">
        <v>26</v>
      </c>
      <c r="E82" s="40"/>
    </row>
  </sheetData>
  <mergeCells count="4">
    <mergeCell ref="A1:E1"/>
    <mergeCell ref="A13:E13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31" workbookViewId="0">
      <selection activeCell="A30" sqref="A30:XFD31"/>
    </sheetView>
  </sheetViews>
  <sheetFormatPr defaultRowHeight="15" x14ac:dyDescent="0.25"/>
  <cols>
    <col min="1" max="1" width="45.5703125" customWidth="1"/>
    <col min="2" max="2" width="45.5703125" style="29" hidden="1" customWidth="1"/>
    <col min="3" max="3" width="13.7109375" customWidth="1"/>
    <col min="5" max="5" width="12.140625" customWidth="1"/>
  </cols>
  <sheetData>
    <row r="1" spans="1:5" x14ac:dyDescent="0.25">
      <c r="A1" s="29" t="s">
        <v>50</v>
      </c>
      <c r="C1" s="29"/>
      <c r="D1" s="29"/>
      <c r="E1" s="29"/>
    </row>
    <row r="2" spans="1:5" x14ac:dyDescent="0.25">
      <c r="A2" s="29" t="s">
        <v>48</v>
      </c>
      <c r="C2" s="29"/>
      <c r="D2" s="29"/>
      <c r="E2" s="29"/>
    </row>
    <row r="3" spans="1:5" ht="15.75" thickBot="1" x14ac:dyDescent="0.3">
      <c r="A3" s="29"/>
      <c r="C3" s="29"/>
      <c r="D3" s="29"/>
      <c r="E3" s="29"/>
    </row>
    <row r="4" spans="1:5" ht="15.75" thickBot="1" x14ac:dyDescent="0.3">
      <c r="A4" s="30" t="s">
        <v>47</v>
      </c>
      <c r="B4" s="30"/>
      <c r="C4" s="30" t="s">
        <v>51</v>
      </c>
      <c r="D4" s="30" t="s">
        <v>46</v>
      </c>
      <c r="E4" s="30" t="s">
        <v>45</v>
      </c>
    </row>
    <row r="5" spans="1:5" s="36" customFormat="1" ht="15.75" thickBot="1" x14ac:dyDescent="0.3">
      <c r="A5" s="34" t="s">
        <v>52</v>
      </c>
      <c r="B5" s="34"/>
      <c r="C5" s="35">
        <v>40045.32</v>
      </c>
      <c r="D5" s="34" t="s">
        <v>30</v>
      </c>
      <c r="E5" s="35">
        <v>756</v>
      </c>
    </row>
    <row r="6" spans="1:5" s="36" customFormat="1" ht="15.75" thickBot="1" x14ac:dyDescent="0.3">
      <c r="A6" s="34" t="s">
        <v>53</v>
      </c>
      <c r="B6" s="34"/>
      <c r="C6" s="35">
        <v>37767.61</v>
      </c>
      <c r="D6" s="34" t="s">
        <v>30</v>
      </c>
      <c r="E6" s="35">
        <v>713</v>
      </c>
    </row>
    <row r="7" spans="1:5" s="36" customFormat="1" ht="15.75" thickBot="1" x14ac:dyDescent="0.3">
      <c r="A7" s="34" t="s">
        <v>54</v>
      </c>
      <c r="B7" s="34"/>
      <c r="C7" s="35">
        <v>4360.7700000000004</v>
      </c>
      <c r="D7" s="34" t="s">
        <v>55</v>
      </c>
      <c r="E7" s="35">
        <v>9</v>
      </c>
    </row>
    <row r="8" spans="1:5" s="36" customFormat="1" ht="15.75" thickBot="1" x14ac:dyDescent="0.3">
      <c r="A8" s="34" t="s">
        <v>56</v>
      </c>
      <c r="B8" s="34"/>
      <c r="C8" s="35">
        <v>1745.33</v>
      </c>
      <c r="D8" s="34" t="s">
        <v>31</v>
      </c>
      <c r="E8" s="35">
        <v>19392.599999999999</v>
      </c>
    </row>
    <row r="9" spans="1:5" s="36" customFormat="1" ht="15.75" thickBot="1" x14ac:dyDescent="0.3">
      <c r="A9" s="34" t="s">
        <v>57</v>
      </c>
      <c r="B9" s="34"/>
      <c r="C9" s="35">
        <v>1745.33</v>
      </c>
      <c r="D9" s="34" t="s">
        <v>31</v>
      </c>
      <c r="E9" s="35">
        <v>19392.599999999999</v>
      </c>
    </row>
    <row r="10" spans="1:5" s="36" customFormat="1" ht="15.75" thickBot="1" x14ac:dyDescent="0.3">
      <c r="A10" s="34" t="s">
        <v>44</v>
      </c>
      <c r="B10" s="34"/>
      <c r="C10" s="35">
        <v>1316.34</v>
      </c>
      <c r="D10" s="34" t="s">
        <v>31</v>
      </c>
      <c r="E10" s="35">
        <v>927</v>
      </c>
    </row>
    <row r="11" spans="1:5" s="36" customFormat="1" ht="15.75" thickBot="1" x14ac:dyDescent="0.3">
      <c r="A11" s="34" t="s">
        <v>43</v>
      </c>
      <c r="B11" s="34"/>
      <c r="C11" s="35">
        <v>3237.44</v>
      </c>
      <c r="D11" s="34" t="s">
        <v>41</v>
      </c>
      <c r="E11" s="35">
        <v>4</v>
      </c>
    </row>
    <row r="12" spans="1:5" s="36" customFormat="1" ht="15.75" thickBot="1" x14ac:dyDescent="0.3">
      <c r="A12" s="34" t="s">
        <v>58</v>
      </c>
      <c r="B12" s="34"/>
      <c r="C12" s="35">
        <v>317.60000000000002</v>
      </c>
      <c r="D12" s="34" t="s">
        <v>59</v>
      </c>
      <c r="E12" s="35">
        <v>4</v>
      </c>
    </row>
    <row r="13" spans="1:5" s="36" customFormat="1" ht="15.75" thickBot="1" x14ac:dyDescent="0.3">
      <c r="A13" s="34" t="s">
        <v>60</v>
      </c>
      <c r="B13" s="34"/>
      <c r="C13" s="35">
        <v>445.64</v>
      </c>
      <c r="D13" s="34" t="s">
        <v>59</v>
      </c>
      <c r="E13" s="35">
        <v>2</v>
      </c>
    </row>
    <row r="14" spans="1:5" s="36" customFormat="1" ht="15.75" thickBot="1" x14ac:dyDescent="0.3">
      <c r="A14" s="34" t="s">
        <v>61</v>
      </c>
      <c r="B14" s="34"/>
      <c r="C14" s="35">
        <v>230.61</v>
      </c>
      <c r="D14" s="34" t="s">
        <v>59</v>
      </c>
      <c r="E14" s="35">
        <v>1</v>
      </c>
    </row>
    <row r="15" spans="1:5" s="36" customFormat="1" ht="15.75" thickBot="1" x14ac:dyDescent="0.3">
      <c r="A15" s="34" t="s">
        <v>62</v>
      </c>
      <c r="B15" s="34"/>
      <c r="C15" s="35">
        <v>1938.5</v>
      </c>
      <c r="D15" s="34" t="s">
        <v>31</v>
      </c>
      <c r="E15" s="35">
        <v>1.6</v>
      </c>
    </row>
    <row r="16" spans="1:5" s="36" customFormat="1" ht="15.75" thickBot="1" x14ac:dyDescent="0.3">
      <c r="A16" s="34" t="s">
        <v>63</v>
      </c>
      <c r="B16" s="34"/>
      <c r="C16" s="35">
        <v>82.64</v>
      </c>
      <c r="D16" s="34" t="s">
        <v>59</v>
      </c>
      <c r="E16" s="35">
        <v>1</v>
      </c>
    </row>
    <row r="17" spans="1:5" s="36" customFormat="1" ht="15.75" thickBot="1" x14ac:dyDescent="0.3">
      <c r="A17" s="34" t="s">
        <v>64</v>
      </c>
      <c r="B17" s="34"/>
      <c r="C17" s="35">
        <v>333.38</v>
      </c>
      <c r="D17" s="34" t="s">
        <v>59</v>
      </c>
      <c r="E17" s="35">
        <v>1</v>
      </c>
    </row>
    <row r="18" spans="1:5" s="36" customFormat="1" ht="15.75" thickBot="1" x14ac:dyDescent="0.3">
      <c r="A18" s="34" t="s">
        <v>65</v>
      </c>
      <c r="B18" s="34"/>
      <c r="C18" s="35">
        <v>152.30000000000001</v>
      </c>
      <c r="D18" s="34" t="s">
        <v>31</v>
      </c>
      <c r="E18" s="35">
        <v>8958.5400000000009</v>
      </c>
    </row>
    <row r="19" spans="1:5" s="36" customFormat="1" ht="15.75" thickBot="1" x14ac:dyDescent="0.3">
      <c r="A19" s="34" t="s">
        <v>66</v>
      </c>
      <c r="B19" s="34"/>
      <c r="C19" s="35">
        <v>3825.97</v>
      </c>
      <c r="D19" s="34" t="s">
        <v>59</v>
      </c>
      <c r="E19" s="35">
        <v>1</v>
      </c>
    </row>
    <row r="20" spans="1:5" s="36" customFormat="1" ht="15.75" thickBot="1" x14ac:dyDescent="0.3">
      <c r="A20" s="34" t="s">
        <v>67</v>
      </c>
      <c r="B20" s="34"/>
      <c r="C20" s="35">
        <v>826.56</v>
      </c>
      <c r="D20" s="34" t="s">
        <v>32</v>
      </c>
      <c r="E20" s="35">
        <v>3</v>
      </c>
    </row>
    <row r="21" spans="1:5" s="36" customFormat="1" ht="15.75" thickBot="1" x14ac:dyDescent="0.3">
      <c r="A21" s="34" t="s">
        <v>68</v>
      </c>
      <c r="B21" s="34"/>
      <c r="C21" s="35">
        <v>981</v>
      </c>
      <c r="D21" s="34" t="s">
        <v>34</v>
      </c>
      <c r="E21" s="35">
        <v>6</v>
      </c>
    </row>
    <row r="22" spans="1:5" s="36" customFormat="1" ht="15.75" thickBot="1" x14ac:dyDescent="0.3">
      <c r="A22" s="34" t="s">
        <v>33</v>
      </c>
      <c r="B22" s="34"/>
      <c r="C22" s="35">
        <v>3793</v>
      </c>
      <c r="D22" s="34" t="s">
        <v>32</v>
      </c>
      <c r="E22" s="35">
        <v>10</v>
      </c>
    </row>
    <row r="23" spans="1:5" s="36" customFormat="1" ht="15.75" thickBot="1" x14ac:dyDescent="0.3">
      <c r="A23" s="34" t="s">
        <v>69</v>
      </c>
      <c r="B23" s="34"/>
      <c r="C23" s="35">
        <v>12803.29</v>
      </c>
      <c r="D23" s="34" t="s">
        <v>59</v>
      </c>
      <c r="E23" s="35">
        <v>1</v>
      </c>
    </row>
    <row r="24" spans="1:5" s="36" customFormat="1" ht="15.75" thickBot="1" x14ac:dyDescent="0.3">
      <c r="A24" s="34" t="s">
        <v>70</v>
      </c>
      <c r="B24" s="34"/>
      <c r="C24" s="35">
        <v>383.63</v>
      </c>
      <c r="D24" s="34" t="s">
        <v>59</v>
      </c>
      <c r="E24" s="35">
        <v>1</v>
      </c>
    </row>
    <row r="25" spans="1:5" s="36" customFormat="1" ht="15.75" thickBot="1" x14ac:dyDescent="0.3">
      <c r="A25" s="34" t="s">
        <v>71</v>
      </c>
      <c r="B25" s="34"/>
      <c r="C25" s="35">
        <v>1034.98</v>
      </c>
      <c r="D25" s="34" t="s">
        <v>59</v>
      </c>
      <c r="E25" s="35">
        <v>1</v>
      </c>
    </row>
    <row r="26" spans="1:5" s="36" customFormat="1" ht="15.75" thickBot="1" x14ac:dyDescent="0.3">
      <c r="A26" s="34" t="s">
        <v>72</v>
      </c>
      <c r="B26" s="34"/>
      <c r="C26" s="35">
        <v>1219.98</v>
      </c>
      <c r="D26" s="34" t="s">
        <v>59</v>
      </c>
      <c r="E26" s="35">
        <v>2</v>
      </c>
    </row>
    <row r="27" spans="1:5" s="36" customFormat="1" ht="15.75" thickBot="1" x14ac:dyDescent="0.3">
      <c r="A27" s="34" t="s">
        <v>73</v>
      </c>
      <c r="B27" s="34"/>
      <c r="C27" s="35">
        <v>1908.82</v>
      </c>
      <c r="D27" s="34" t="s">
        <v>59</v>
      </c>
      <c r="E27" s="35">
        <v>2</v>
      </c>
    </row>
    <row r="28" spans="1:5" s="36" customFormat="1" ht="15.75" thickBot="1" x14ac:dyDescent="0.3">
      <c r="A28" s="34" t="s">
        <v>74</v>
      </c>
      <c r="B28" s="34"/>
      <c r="C28" s="35">
        <v>6016</v>
      </c>
      <c r="D28" s="34" t="s">
        <v>32</v>
      </c>
      <c r="E28" s="35">
        <v>4</v>
      </c>
    </row>
    <row r="29" spans="1:5" s="36" customFormat="1" ht="15.75" thickBot="1" x14ac:dyDescent="0.3">
      <c r="A29" s="34" t="s">
        <v>75</v>
      </c>
      <c r="B29" s="34"/>
      <c r="C29" s="35">
        <v>1277.83</v>
      </c>
      <c r="D29" s="34" t="s">
        <v>34</v>
      </c>
      <c r="E29" s="35">
        <v>1</v>
      </c>
    </row>
    <row r="30" spans="1:5" s="36" customFormat="1" ht="15.75" thickBot="1" x14ac:dyDescent="0.3">
      <c r="A30" s="34" t="s">
        <v>76</v>
      </c>
      <c r="B30" s="34"/>
      <c r="C30" s="35">
        <v>15514.08</v>
      </c>
      <c r="D30" s="34" t="s">
        <v>31</v>
      </c>
      <c r="E30" s="35">
        <v>19392.599999999999</v>
      </c>
    </row>
    <row r="31" spans="1:5" s="36" customFormat="1" ht="15.75" thickBot="1" x14ac:dyDescent="0.3">
      <c r="A31" s="34" t="s">
        <v>77</v>
      </c>
      <c r="B31" s="34"/>
      <c r="C31" s="35">
        <v>17453.34</v>
      </c>
      <c r="D31" s="34" t="s">
        <v>31</v>
      </c>
      <c r="E31" s="35">
        <v>19392.599999999999</v>
      </c>
    </row>
    <row r="32" spans="1:5" s="36" customFormat="1" ht="15.75" thickBot="1" x14ac:dyDescent="0.3">
      <c r="A32" s="34" t="s">
        <v>78</v>
      </c>
      <c r="B32" s="34"/>
      <c r="C32" s="35">
        <v>30834.240000000002</v>
      </c>
      <c r="D32" s="34" t="s">
        <v>31</v>
      </c>
      <c r="E32" s="35">
        <v>19392.599999999999</v>
      </c>
    </row>
    <row r="33" spans="1:5" s="36" customFormat="1" ht="15.75" thickBot="1" x14ac:dyDescent="0.3">
      <c r="A33" s="34" t="s">
        <v>79</v>
      </c>
      <c r="B33" s="34"/>
      <c r="C33" s="35">
        <v>32191.74</v>
      </c>
      <c r="D33" s="34" t="s">
        <v>31</v>
      </c>
      <c r="E33" s="35">
        <v>19392.599999999999</v>
      </c>
    </row>
    <row r="34" spans="1:5" s="36" customFormat="1" ht="15.75" thickBot="1" x14ac:dyDescent="0.3">
      <c r="A34" s="34" t="s">
        <v>80</v>
      </c>
      <c r="B34" s="34"/>
      <c r="C34" s="35">
        <v>47511.9</v>
      </c>
      <c r="D34" s="34" t="s">
        <v>31</v>
      </c>
      <c r="E34" s="35">
        <v>19392.599999999999</v>
      </c>
    </row>
    <row r="35" spans="1:5" s="36" customFormat="1" ht="15.75" thickBot="1" x14ac:dyDescent="0.3">
      <c r="A35" s="34" t="s">
        <v>81</v>
      </c>
      <c r="B35" s="34"/>
      <c r="C35" s="35">
        <v>47511.9</v>
      </c>
      <c r="D35" s="34" t="s">
        <v>31</v>
      </c>
      <c r="E35" s="35">
        <v>19392.599999999999</v>
      </c>
    </row>
    <row r="36" spans="1:5" s="36" customFormat="1" ht="15.75" thickBot="1" x14ac:dyDescent="0.3">
      <c r="A36" s="34" t="s">
        <v>82</v>
      </c>
      <c r="B36" s="34"/>
      <c r="C36" s="35">
        <v>7254.8</v>
      </c>
      <c r="D36" s="34" t="s">
        <v>41</v>
      </c>
      <c r="E36" s="35">
        <v>10</v>
      </c>
    </row>
    <row r="37" spans="1:5" s="36" customFormat="1" ht="15.75" thickBot="1" x14ac:dyDescent="0.3">
      <c r="A37" s="34" t="s">
        <v>83</v>
      </c>
      <c r="B37" s="34"/>
      <c r="C37" s="35">
        <v>72916.179999999993</v>
      </c>
      <c r="D37" s="34" t="s">
        <v>31</v>
      </c>
      <c r="E37" s="35">
        <v>19392.599999999999</v>
      </c>
    </row>
    <row r="38" spans="1:5" s="36" customFormat="1" ht="15.75" thickBot="1" x14ac:dyDescent="0.3">
      <c r="A38" s="34" t="s">
        <v>84</v>
      </c>
      <c r="B38" s="34"/>
      <c r="C38" s="35">
        <v>76600.77</v>
      </c>
      <c r="D38" s="34" t="s">
        <v>31</v>
      </c>
      <c r="E38" s="35">
        <v>19392.599999999999</v>
      </c>
    </row>
    <row r="39" spans="1:5" s="36" customFormat="1" ht="15.75" thickBot="1" x14ac:dyDescent="0.3">
      <c r="A39" s="34" t="s">
        <v>35</v>
      </c>
      <c r="B39" s="34"/>
      <c r="C39" s="35">
        <v>342.68</v>
      </c>
      <c r="D39" s="34" t="s">
        <v>59</v>
      </c>
      <c r="E39" s="35">
        <v>2</v>
      </c>
    </row>
    <row r="40" spans="1:5" s="36" customFormat="1" ht="15.75" thickBot="1" x14ac:dyDescent="0.3">
      <c r="A40" s="34" t="s">
        <v>85</v>
      </c>
      <c r="B40" s="34"/>
      <c r="C40" s="35">
        <v>4550.7</v>
      </c>
      <c r="D40" s="34" t="s">
        <v>31</v>
      </c>
      <c r="E40" s="35">
        <v>1</v>
      </c>
    </row>
    <row r="41" spans="1:5" s="36" customFormat="1" ht="15.75" thickBot="1" x14ac:dyDescent="0.3">
      <c r="A41" s="34" t="s">
        <v>86</v>
      </c>
      <c r="B41" s="34"/>
      <c r="C41" s="35">
        <v>1551.41</v>
      </c>
      <c r="D41" s="34" t="s">
        <v>31</v>
      </c>
      <c r="E41" s="35">
        <v>19392.599999999999</v>
      </c>
    </row>
    <row r="42" spans="1:5" s="36" customFormat="1" ht="15.75" thickBot="1" x14ac:dyDescent="0.3">
      <c r="A42" s="34" t="s">
        <v>87</v>
      </c>
      <c r="B42" s="34"/>
      <c r="C42" s="35">
        <v>1745.33</v>
      </c>
      <c r="D42" s="34" t="s">
        <v>31</v>
      </c>
      <c r="E42" s="35">
        <v>19392.599999999999</v>
      </c>
    </row>
    <row r="43" spans="1:5" s="36" customFormat="1" ht="15.75" thickBot="1" x14ac:dyDescent="0.3">
      <c r="A43" s="34" t="s">
        <v>88</v>
      </c>
      <c r="B43" s="34"/>
      <c r="C43" s="35">
        <v>7369.19</v>
      </c>
      <c r="D43" s="34" t="s">
        <v>31</v>
      </c>
      <c r="E43" s="35">
        <v>19392.599999999999</v>
      </c>
    </row>
    <row r="44" spans="1:5" s="36" customFormat="1" ht="15.75" thickBot="1" x14ac:dyDescent="0.3">
      <c r="A44" s="34" t="s">
        <v>89</v>
      </c>
      <c r="B44" s="34"/>
      <c r="C44" s="35">
        <v>7369.19</v>
      </c>
      <c r="D44" s="34" t="s">
        <v>31</v>
      </c>
      <c r="E44" s="35">
        <v>19392.599999999999</v>
      </c>
    </row>
    <row r="45" spans="1:5" s="36" customFormat="1" ht="15.75" thickBot="1" x14ac:dyDescent="0.3">
      <c r="A45" s="34" t="s">
        <v>36</v>
      </c>
      <c r="B45" s="34"/>
      <c r="C45" s="35">
        <v>1217.02</v>
      </c>
      <c r="D45" s="34" t="s">
        <v>59</v>
      </c>
      <c r="E45" s="35">
        <v>14</v>
      </c>
    </row>
    <row r="46" spans="1:5" s="36" customFormat="1" ht="15.75" thickBot="1" x14ac:dyDescent="0.3">
      <c r="A46" s="34" t="s">
        <v>37</v>
      </c>
      <c r="B46" s="34"/>
      <c r="C46" s="35">
        <v>143.85</v>
      </c>
      <c r="D46" s="34" t="s">
        <v>59</v>
      </c>
      <c r="E46" s="35">
        <v>1</v>
      </c>
    </row>
    <row r="47" spans="1:5" s="36" customFormat="1" ht="15.75" thickBot="1" x14ac:dyDescent="0.3">
      <c r="A47" s="34" t="s">
        <v>90</v>
      </c>
      <c r="B47" s="34"/>
      <c r="C47" s="35">
        <v>8379</v>
      </c>
      <c r="D47" s="34" t="s">
        <v>31</v>
      </c>
      <c r="E47" s="35">
        <v>19</v>
      </c>
    </row>
    <row r="48" spans="1:5" s="36" customFormat="1" ht="15.75" thickBot="1" x14ac:dyDescent="0.3">
      <c r="A48" s="34" t="s">
        <v>38</v>
      </c>
      <c r="B48" s="34"/>
      <c r="C48" s="35">
        <v>2971.54</v>
      </c>
      <c r="D48" s="34" t="s">
        <v>39</v>
      </c>
      <c r="E48" s="35">
        <v>11</v>
      </c>
    </row>
    <row r="49" spans="1:5" s="36" customFormat="1" ht="15.75" thickBot="1" x14ac:dyDescent="0.3">
      <c r="A49" s="34" t="s">
        <v>40</v>
      </c>
      <c r="B49" s="34"/>
      <c r="C49" s="35">
        <v>1243.06</v>
      </c>
      <c r="D49" s="34" t="s">
        <v>41</v>
      </c>
      <c r="E49" s="35">
        <v>2</v>
      </c>
    </row>
    <row r="50" spans="1:5" s="36" customFormat="1" ht="15.75" thickBot="1" x14ac:dyDescent="0.3">
      <c r="A50" s="34" t="s">
        <v>42</v>
      </c>
      <c r="B50" s="34"/>
      <c r="C50" s="35">
        <v>2486.12</v>
      </c>
      <c r="D50" s="34" t="s">
        <v>41</v>
      </c>
      <c r="E50" s="35">
        <v>4</v>
      </c>
    </row>
    <row r="51" spans="1:5" s="36" customFormat="1" ht="15.75" thickBot="1" x14ac:dyDescent="0.3">
      <c r="A51" s="34" t="s">
        <v>91</v>
      </c>
      <c r="B51" s="34"/>
      <c r="C51" s="35">
        <v>7222.5</v>
      </c>
      <c r="D51" s="34" t="s">
        <v>32</v>
      </c>
      <c r="E51" s="35">
        <v>4.5</v>
      </c>
    </row>
    <row r="52" spans="1:5" s="36" customFormat="1" ht="15.75" thickBot="1" x14ac:dyDescent="0.3">
      <c r="A52" s="34" t="s">
        <v>92</v>
      </c>
      <c r="B52" s="34"/>
      <c r="C52" s="35">
        <v>9196</v>
      </c>
      <c r="D52" s="34" t="s">
        <v>31</v>
      </c>
      <c r="E52" s="35">
        <v>19</v>
      </c>
    </row>
    <row r="53" spans="1:5" ht="15.75" thickBot="1" x14ac:dyDescent="0.3">
      <c r="A53" s="31"/>
      <c r="B53" s="31"/>
      <c r="C53" s="33">
        <v>531366.40999999992</v>
      </c>
      <c r="D53" s="31"/>
      <c r="E53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2019-01-29T01:26:53Z</cp:lastPrinted>
  <dcterms:created xsi:type="dcterms:W3CDTF">2016-03-18T02:51:51Z</dcterms:created>
  <dcterms:modified xsi:type="dcterms:W3CDTF">2020-03-18T01:21:28Z</dcterms:modified>
</cp:coreProperties>
</file>