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Лист1!$A$1:$E$84</definedName>
  </definedNames>
  <calcPr calcId="145621" calcMode="manual"/>
</workbook>
</file>

<file path=xl/calcChain.xml><?xml version="1.0" encoding="utf-8"?>
<calcChain xmlns="http://schemas.openxmlformats.org/spreadsheetml/2006/main">
  <c r="C77" i="1" l="1"/>
  <c r="C75" i="1"/>
  <c r="C72" i="1"/>
  <c r="C63" i="1"/>
  <c r="C37" i="1"/>
  <c r="C29" i="1"/>
  <c r="C22" i="1"/>
  <c r="C19" i="1"/>
  <c r="C16" i="1"/>
  <c r="C13" i="1"/>
  <c r="C68" i="1" l="1"/>
  <c r="C83" i="1" s="1"/>
  <c r="C10" i="1"/>
  <c r="C8" i="1"/>
  <c r="C9" i="1"/>
  <c r="F83" i="1" l="1"/>
  <c r="C11" i="1"/>
  <c r="C82" i="1"/>
  <c r="B63" i="1" l="1"/>
  <c r="C81" i="1" l="1"/>
  <c r="C85" i="1" l="1"/>
  <c r="C86" i="1" s="1"/>
  <c r="C84" i="1"/>
  <c r="B77" i="1"/>
  <c r="B68" i="1"/>
  <c r="C67" i="1" l="1"/>
  <c r="B82" i="1"/>
  <c r="B81" i="1" s="1"/>
  <c r="B75" i="1"/>
  <c r="B72" i="1"/>
  <c r="B70" i="1"/>
  <c r="B66" i="1"/>
  <c r="C66" i="1" s="1"/>
  <c r="B19" i="1"/>
  <c r="B16" i="1"/>
  <c r="B13" i="1"/>
  <c r="B83" i="1" l="1"/>
</calcChain>
</file>

<file path=xl/sharedStrings.xml><?xml version="1.0" encoding="utf-8"?>
<sst xmlns="http://schemas.openxmlformats.org/spreadsheetml/2006/main" count="263" uniqueCount="108">
  <si>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</si>
  <si>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</si>
  <si>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</si>
  <si>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</si>
  <si>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</si>
  <si>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</si>
  <si>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</si>
  <si>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</si>
  <si>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</si>
  <si>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</si>
  <si>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</si>
  <si>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</si>
  <si>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</si>
  <si>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</si>
  <si>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</si>
  <si>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</si>
  <si>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</si>
  <si>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</si>
  <si>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</si>
  <si>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</si>
  <si>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</si>
  <si>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</si>
  <si>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</si>
  <si>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</si>
  <si>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</si>
  <si>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</si>
  <si>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</si>
  <si>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</si>
  <si>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</si>
  <si>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</si>
  <si>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Прибрежная, д. 4</t>
  </si>
  <si>
    <t>Чел.</t>
  </si>
  <si>
    <t>м2</t>
  </si>
  <si>
    <t>Закрытие и открытие стояков</t>
  </si>
  <si>
    <t>1 стояк</t>
  </si>
  <si>
    <t>м</t>
  </si>
  <si>
    <t>шт</t>
  </si>
  <si>
    <t>Устранение свищей хомутами</t>
  </si>
  <si>
    <t>осмотр подвала</t>
  </si>
  <si>
    <t>раз</t>
  </si>
  <si>
    <t>Дератизация</t>
  </si>
  <si>
    <t>Очистка канализационной сети</t>
  </si>
  <si>
    <t>подъезд</t>
  </si>
  <si>
    <t>сброс воздуха со стояков отопления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</si>
  <si>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</si>
  <si>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ПРИБРЕЖНАЯ ул. д.4                                           </t>
  </si>
  <si>
    <t>Наименование работ</t>
  </si>
  <si>
    <t>Cуммa</t>
  </si>
  <si>
    <t>Ед.изм</t>
  </si>
  <si>
    <t>Кол-во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</si>
  <si>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</si>
  <si>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</si>
  <si>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</si>
  <si>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</si>
  <si>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Гор.вода потр. при содер.общего имущ.в МКД 2019г.1,2кв.6-9эт.К=0,85;0,</t>
  </si>
  <si>
    <t>Гор.вода потр.при содер.общ.имущ-ва в МКД 3,4кв.2019г.6-9эт.К=0,85;0,9</t>
  </si>
  <si>
    <t>Замена секции водоподогревателя</t>
  </si>
  <si>
    <t>шт.</t>
  </si>
  <si>
    <t>Замена электрической лампы накаливания</t>
  </si>
  <si>
    <t>Замена электропатрона с материалами при закрытой арматуре</t>
  </si>
  <si>
    <t>Изготовление регистра отопления 2-х секционного д.100</t>
  </si>
  <si>
    <t>Навеска замка (крабовый)</t>
  </si>
  <si>
    <t>Организация мест накоп.ртуть сод-х ламп 3,4 кв. 2019г. К=0,6;0,8;0,85;</t>
  </si>
  <si>
    <t>Прочистка труб водоснабжения</t>
  </si>
  <si>
    <t>Ремонт канализационной трубы  50 мм</t>
  </si>
  <si>
    <t>Ремонт межпанельных швов монтажной пеной без автовышки</t>
  </si>
  <si>
    <t>Смена вентиля д.25 мм</t>
  </si>
  <si>
    <t>Смена вентиля до 20 мм</t>
  </si>
  <si>
    <t>Смена вентиля, д.32</t>
  </si>
  <si>
    <t>Смена задвижек д.50</t>
  </si>
  <si>
    <t>Смена задвижек д.80</t>
  </si>
  <si>
    <t>Смена стекл</t>
  </si>
  <si>
    <t>Содержание ДРС 1,2 кв. 2019 г. К=0,9</t>
  </si>
  <si>
    <t>Содержание ДРС 3,4 кв. 2019 г. коэф. 0,85;0,9;1</t>
  </si>
  <si>
    <t>Содержание, экспл.и ремонт лифтового хоз-ва 1,2 кв.2019г. К=0,9;1</t>
  </si>
  <si>
    <t>Содержание,экспл. и ремонт лифтового хоз-ва 3,4 кв. 2019 г. К=0,9;1</t>
  </si>
  <si>
    <t>Уборка МОП 1,2 кв. 2019 г. к=0,9,1</t>
  </si>
  <si>
    <t>Уборка МОП 3,4 кв. 2019 г. К=0,9; 1</t>
  </si>
  <si>
    <t>Уборка придомовой территории 1,2 кв. 2019 г. к=0,85;0,9;1</t>
  </si>
  <si>
    <t>Уборка придомовой территории 3,4 кв. 2019 г. к=0,85;0,9;1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</si>
  <si>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</si>
  <si>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</si>
  <si>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</si>
  <si>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Установка регистра отопления (без ст-ти регистра)</t>
  </si>
  <si>
    <t>Устранение свищей сваркой</t>
  </si>
  <si>
    <t>свищ</t>
  </si>
  <si>
    <t>Хол.вода потр.при содер.общ.имущ.в МКД 3,4 кв.2019г. 6-9 эт. К=0,85;0,</t>
  </si>
  <si>
    <t>Хол.вода потр.при содер.общего имущ. в МКД 1,2кв.2019г.6-9эт.К=0,85;0,</t>
  </si>
  <si>
    <t>Чистка водоподогревателя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</si>
  <si>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</si>
  <si>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</si>
  <si>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ремонт задвижек</t>
  </si>
  <si>
    <t>ремонт зажвижек д.80</t>
  </si>
  <si>
    <t>ремонт металлических дверей с установкой доводчика</t>
  </si>
  <si>
    <t>ремонт подъезда</t>
  </si>
  <si>
    <t>ремонт труб КНС</t>
  </si>
  <si>
    <t>смена труб ГВС и ХВС  д.20 ПП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</si>
  <si>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</si>
  <si>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</si>
  <si>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</si>
  <si>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</si>
  <si>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</si>
  <si>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</si>
  <si>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</si>
  <si>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</si>
  <si>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</si>
  <si>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</si>
  <si>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>20. Штраф ГЖИ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</si>
</sst>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6" fillId="3" borderId="2" xfId="0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5" fontId="12" fillId="0" borderId="6" xfId="0" applyNumberFormat="1" applyFont="1" applyFill="1" applyBorder="1"/>
    <xf numFmtId="49" fontId="0" fillId="4" borderId="6" xfId="0" applyNumberFormat="1" applyFill="1" applyBorder="1"/>
    <xf numFmtId="165" fontId="0" fillId="4" borderId="6" xfId="0" applyNumberFormat="1" applyFill="1" applyBorder="1"/>
    <xf numFmtId="0" fontId="0" fillId="4" borderId="0" xfId="0" applyFill="1"/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3" fontId="6" fillId="3" borderId="2" xfId="3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J92" sqref="J92"/>
    </sheetView>
  </sheetViews>
  <sheetFormatPr defaultRowHeight="15" outlineLevelRow="2" x14ac:dyDescent="0.25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17.42578125" style="19" customWidth="1"/>
    <col min="7" max="16384" width="9.140625" style="19"/>
  </cols>
  <sheetData>
    <row r="1" spans="1:5" ht="37.5" customHeight="1" x14ac:dyDescent="0.25">
      <c r="A1" s="45" t="s">
        <v>8</v>
      </c>
      <c r="B1" s="45"/>
      <c r="C1" s="45"/>
      <c r="D1" s="45"/>
      <c r="E1" s="45"/>
    </row>
    <row r="2" spans="1:5" ht="17.25" customHeight="1" x14ac:dyDescent="0.25">
      <c r="A2" s="29" t="s">
        <v>30</v>
      </c>
      <c r="B2" s="9" t="s">
        <v>6</v>
      </c>
      <c r="C2" s="47" t="s">
        <v>97</v>
      </c>
      <c r="D2" s="47"/>
      <c r="E2" s="47"/>
    </row>
    <row r="3" spans="1:5" ht="57" x14ac:dyDescent="0.25">
      <c r="A3" s="20" t="s">
        <v>4</v>
      </c>
      <c r="B3" s="1" t="s">
        <v>1</v>
      </c>
      <c r="C3" s="4" t="s">
        <v>28</v>
      </c>
      <c r="D3" s="7" t="s">
        <v>2</v>
      </c>
      <c r="E3" s="8" t="s">
        <v>3</v>
      </c>
    </row>
    <row r="4" spans="1:5" x14ac:dyDescent="0.25">
      <c r="A4" s="20" t="s">
        <v>98</v>
      </c>
      <c r="B4" s="1"/>
      <c r="C4" s="4">
        <v>-625674.93859999953</v>
      </c>
      <c r="D4" s="22" t="s">
        <v>27</v>
      </c>
      <c r="E4" s="8"/>
    </row>
    <row r="5" spans="1:5" x14ac:dyDescent="0.25">
      <c r="A5" s="48" t="s">
        <v>29</v>
      </c>
      <c r="B5" s="49"/>
      <c r="C5" s="49"/>
      <c r="D5" s="49"/>
      <c r="E5" s="50"/>
    </row>
    <row r="6" spans="1:5" ht="28.5" x14ac:dyDescent="0.25">
      <c r="A6" s="20" t="s">
        <v>99</v>
      </c>
      <c r="B6" s="1"/>
      <c r="C6" s="4">
        <v>2101068.27</v>
      </c>
      <c r="D6" s="22" t="s">
        <v>27</v>
      </c>
      <c r="E6" s="8"/>
    </row>
    <row r="7" spans="1:5" x14ac:dyDescent="0.25">
      <c r="A7" s="20" t="s">
        <v>100</v>
      </c>
      <c r="B7" s="1"/>
      <c r="C7" s="4">
        <v>2198414.92</v>
      </c>
      <c r="D7" s="22" t="s">
        <v>27</v>
      </c>
      <c r="E7" s="8"/>
    </row>
    <row r="8" spans="1:5" x14ac:dyDescent="0.25">
      <c r="A8" s="20" t="s">
        <v>101</v>
      </c>
      <c r="B8" s="1"/>
      <c r="C8" s="4">
        <f>C7-C6</f>
        <v>97346.649999999907</v>
      </c>
      <c r="D8" s="22" t="s">
        <v>27</v>
      </c>
      <c r="E8" s="8"/>
    </row>
    <row r="9" spans="1:5" x14ac:dyDescent="0.25">
      <c r="A9" s="20" t="s">
        <v>9</v>
      </c>
      <c r="B9" s="1"/>
      <c r="C9" s="4">
        <f>C10</f>
        <v>6372</v>
      </c>
      <c r="D9" s="22" t="s">
        <v>27</v>
      </c>
      <c r="E9" s="8"/>
    </row>
    <row r="10" spans="1:5" x14ac:dyDescent="0.25">
      <c r="A10" s="20" t="s">
        <v>10</v>
      </c>
      <c r="B10" s="1"/>
      <c r="C10" s="23">
        <f>531*12</f>
        <v>6372</v>
      </c>
      <c r="D10" s="22" t="s">
        <v>27</v>
      </c>
      <c r="E10" s="8"/>
    </row>
    <row r="11" spans="1:5" x14ac:dyDescent="0.25">
      <c r="A11" s="31" t="s">
        <v>102</v>
      </c>
      <c r="B11" s="9"/>
      <c r="C11" s="10">
        <f>C6+C9</f>
        <v>2107440.27</v>
      </c>
      <c r="D11" s="22" t="s">
        <v>27</v>
      </c>
      <c r="E11" s="2"/>
    </row>
    <row r="12" spans="1:5" x14ac:dyDescent="0.25">
      <c r="A12" s="46" t="s">
        <v>11</v>
      </c>
      <c r="B12" s="46"/>
      <c r="C12" s="46"/>
      <c r="D12" s="46"/>
      <c r="E12" s="46"/>
    </row>
    <row r="13" spans="1:5" ht="29.25" thickBot="1" x14ac:dyDescent="0.3">
      <c r="A13" s="25" t="s">
        <v>12</v>
      </c>
      <c r="B13" s="9" t="e">
        <f>#REF!</f>
        <v>#REF!</v>
      </c>
      <c r="C13" s="10">
        <f>SUM(C14:C15)</f>
        <v>197259.12</v>
      </c>
      <c r="D13" s="3"/>
      <c r="E13" s="2"/>
    </row>
    <row r="14" spans="1:5" s="33" customFormat="1" ht="15.75" thickBot="1" x14ac:dyDescent="0.3">
      <c r="A14" s="35" t="s">
        <v>81</v>
      </c>
      <c r="B14" s="35"/>
      <c r="C14" s="36">
        <v>96199</v>
      </c>
      <c r="D14" s="35" t="s">
        <v>32</v>
      </c>
      <c r="E14" s="36">
        <v>25584.84</v>
      </c>
    </row>
    <row r="15" spans="1:5" s="33" customFormat="1" ht="15.75" thickBot="1" x14ac:dyDescent="0.3">
      <c r="A15" s="35" t="s">
        <v>82</v>
      </c>
      <c r="B15" s="35"/>
      <c r="C15" s="36">
        <v>101060.12</v>
      </c>
      <c r="D15" s="35" t="s">
        <v>32</v>
      </c>
      <c r="E15" s="36">
        <v>25584.84</v>
      </c>
    </row>
    <row r="16" spans="1:5" ht="29.25" thickBot="1" x14ac:dyDescent="0.3">
      <c r="A16" s="25" t="s">
        <v>13</v>
      </c>
      <c r="B16" s="9" t="e">
        <f>#REF!</f>
        <v>#REF!</v>
      </c>
      <c r="C16" s="10">
        <f>SUM(C17:C18)</f>
        <v>81184.06</v>
      </c>
      <c r="D16" s="3"/>
      <c r="E16" s="2"/>
    </row>
    <row r="17" spans="1:5" s="33" customFormat="1" ht="15.75" thickBot="1" x14ac:dyDescent="0.3">
      <c r="A17" s="35" t="s">
        <v>76</v>
      </c>
      <c r="B17" s="35"/>
      <c r="C17" s="36">
        <v>43494.239999999998</v>
      </c>
      <c r="D17" s="35" t="s">
        <v>32</v>
      </c>
      <c r="E17" s="36">
        <v>25584.84</v>
      </c>
    </row>
    <row r="18" spans="1:5" s="33" customFormat="1" ht="15.75" thickBot="1" x14ac:dyDescent="0.3">
      <c r="A18" s="35" t="s">
        <v>77</v>
      </c>
      <c r="B18" s="35"/>
      <c r="C18" s="36">
        <v>37689.82</v>
      </c>
      <c r="D18" s="35" t="s">
        <v>32</v>
      </c>
      <c r="E18" s="36">
        <v>21293.68</v>
      </c>
    </row>
    <row r="19" spans="1:5" ht="29.25" thickBot="1" x14ac:dyDescent="0.3">
      <c r="A19" s="25" t="s">
        <v>14</v>
      </c>
      <c r="B19" s="11" t="e">
        <f>#REF!+#REF!</f>
        <v>#REF!</v>
      </c>
      <c r="C19" s="10">
        <f>SUM(C20:C21)</f>
        <v>111025.12</v>
      </c>
      <c r="D19" s="5"/>
      <c r="E19" s="2"/>
    </row>
    <row r="20" spans="1:5" s="33" customFormat="1" ht="15.75" thickBot="1" x14ac:dyDescent="0.3">
      <c r="A20" s="35" t="s">
        <v>50</v>
      </c>
      <c r="B20" s="35"/>
      <c r="C20" s="36">
        <v>55247.71</v>
      </c>
      <c r="D20" s="35" t="s">
        <v>31</v>
      </c>
      <c r="E20" s="36">
        <v>1043</v>
      </c>
    </row>
    <row r="21" spans="1:5" s="33" customFormat="1" ht="15.75" thickBot="1" x14ac:dyDescent="0.3">
      <c r="A21" s="35" t="s">
        <v>51</v>
      </c>
      <c r="B21" s="35"/>
      <c r="C21" s="36">
        <v>55777.41</v>
      </c>
      <c r="D21" s="35" t="s">
        <v>31</v>
      </c>
      <c r="E21" s="36">
        <v>1053</v>
      </c>
    </row>
    <row r="22" spans="1:5" ht="43.5" thickBot="1" x14ac:dyDescent="0.3">
      <c r="A22" s="25" t="s">
        <v>15</v>
      </c>
      <c r="B22" s="9"/>
      <c r="C22" s="10">
        <f>SUM(C23:C28)</f>
        <v>117434.42</v>
      </c>
      <c r="D22" s="3"/>
      <c r="E22" s="2"/>
    </row>
    <row r="23" spans="1:5" s="33" customFormat="1" ht="15.75" thickBot="1" x14ac:dyDescent="0.3">
      <c r="A23" s="35" t="s">
        <v>54</v>
      </c>
      <c r="B23" s="35"/>
      <c r="C23" s="36">
        <v>3326.03</v>
      </c>
      <c r="D23" s="35" t="s">
        <v>32</v>
      </c>
      <c r="E23" s="36">
        <v>25584.84</v>
      </c>
    </row>
    <row r="24" spans="1:5" s="33" customFormat="1" ht="15.75" thickBot="1" x14ac:dyDescent="0.3">
      <c r="A24" s="35" t="s">
        <v>55</v>
      </c>
      <c r="B24" s="35"/>
      <c r="C24" s="36">
        <v>3581.88</v>
      </c>
      <c r="D24" s="35" t="s">
        <v>32</v>
      </c>
      <c r="E24" s="36">
        <v>25584.84</v>
      </c>
    </row>
    <row r="25" spans="1:5" s="33" customFormat="1" ht="15.75" thickBot="1" x14ac:dyDescent="0.3">
      <c r="A25" s="35" t="s">
        <v>86</v>
      </c>
      <c r="B25" s="35"/>
      <c r="C25" s="36">
        <v>3070.18</v>
      </c>
      <c r="D25" s="35" t="s">
        <v>32</v>
      </c>
      <c r="E25" s="36">
        <v>25584.84</v>
      </c>
    </row>
    <row r="26" spans="1:5" s="33" customFormat="1" ht="15.75" thickBot="1" x14ac:dyDescent="0.3">
      <c r="A26" s="35" t="s">
        <v>87</v>
      </c>
      <c r="B26" s="35"/>
      <c r="C26" s="36">
        <v>2814.33</v>
      </c>
      <c r="D26" s="35" t="s">
        <v>32</v>
      </c>
      <c r="E26" s="36">
        <v>25584.84</v>
      </c>
    </row>
    <row r="27" spans="1:5" s="33" customFormat="1" ht="15.75" thickBot="1" x14ac:dyDescent="0.3">
      <c r="A27" s="35" t="s">
        <v>89</v>
      </c>
      <c r="B27" s="35"/>
      <c r="C27" s="36">
        <v>51937.23</v>
      </c>
      <c r="D27" s="35" t="s">
        <v>32</v>
      </c>
      <c r="E27" s="36">
        <v>25584.84</v>
      </c>
    </row>
    <row r="28" spans="1:5" s="33" customFormat="1" ht="15.75" thickBot="1" x14ac:dyDescent="0.3">
      <c r="A28" s="35" t="s">
        <v>90</v>
      </c>
      <c r="B28" s="35"/>
      <c r="C28" s="36">
        <v>52704.77</v>
      </c>
      <c r="D28" s="35" t="s">
        <v>32</v>
      </c>
      <c r="E28" s="36">
        <v>25584.84</v>
      </c>
    </row>
    <row r="29" spans="1:5" ht="43.5" outlineLevel="1" thickBot="1" x14ac:dyDescent="0.3">
      <c r="A29" s="25" t="s">
        <v>16</v>
      </c>
      <c r="B29" s="21"/>
      <c r="C29" s="10">
        <f>SUM(C30:C36)</f>
        <v>190024.88</v>
      </c>
      <c r="D29" s="21"/>
      <c r="E29" s="21"/>
    </row>
    <row r="30" spans="1:5" s="33" customFormat="1" ht="15.75" thickBot="1" x14ac:dyDescent="0.3">
      <c r="A30" s="35" t="s">
        <v>58</v>
      </c>
      <c r="B30" s="35"/>
      <c r="C30" s="36">
        <v>1032.2</v>
      </c>
      <c r="D30" s="35" t="s">
        <v>57</v>
      </c>
      <c r="E30" s="36">
        <v>13</v>
      </c>
    </row>
    <row r="31" spans="1:5" s="33" customFormat="1" ht="15.75" thickBot="1" x14ac:dyDescent="0.3">
      <c r="A31" s="35" t="s">
        <v>59</v>
      </c>
      <c r="B31" s="35"/>
      <c r="C31" s="36">
        <v>222.82</v>
      </c>
      <c r="D31" s="35" t="s">
        <v>57</v>
      </c>
      <c r="E31" s="36">
        <v>1</v>
      </c>
    </row>
    <row r="32" spans="1:5" s="33" customFormat="1" ht="15.75" thickBot="1" x14ac:dyDescent="0.3">
      <c r="A32" s="35" t="s">
        <v>61</v>
      </c>
      <c r="B32" s="35"/>
      <c r="C32" s="36">
        <v>666.76</v>
      </c>
      <c r="D32" s="35" t="s">
        <v>57</v>
      </c>
      <c r="E32" s="36">
        <v>2</v>
      </c>
    </row>
    <row r="33" spans="1:5" s="33" customFormat="1" ht="15.75" thickBot="1" x14ac:dyDescent="0.3">
      <c r="A33" s="35" t="s">
        <v>65</v>
      </c>
      <c r="B33" s="35"/>
      <c r="C33" s="36">
        <v>19783</v>
      </c>
      <c r="D33" s="35" t="s">
        <v>35</v>
      </c>
      <c r="E33" s="36">
        <v>14.6</v>
      </c>
    </row>
    <row r="34" spans="1:5" s="33" customFormat="1" ht="15.75" thickBot="1" x14ac:dyDescent="0.3">
      <c r="A34" s="35" t="s">
        <v>71</v>
      </c>
      <c r="B34" s="35"/>
      <c r="C34" s="36">
        <v>4094.37</v>
      </c>
      <c r="D34" s="35" t="s">
        <v>32</v>
      </c>
      <c r="E34" s="36">
        <v>5.5</v>
      </c>
    </row>
    <row r="35" spans="1:5" s="33" customFormat="1" ht="15.75" thickBot="1" x14ac:dyDescent="0.3">
      <c r="A35" s="35" t="s">
        <v>93</v>
      </c>
      <c r="B35" s="35"/>
      <c r="C35" s="36">
        <v>2028.73</v>
      </c>
      <c r="D35" s="35" t="s">
        <v>57</v>
      </c>
      <c r="E35" s="36">
        <v>1</v>
      </c>
    </row>
    <row r="36" spans="1:5" s="33" customFormat="1" ht="15.75" thickBot="1" x14ac:dyDescent="0.3">
      <c r="A36" s="35" t="s">
        <v>94</v>
      </c>
      <c r="B36" s="35"/>
      <c r="C36" s="36">
        <v>162197</v>
      </c>
      <c r="D36" s="35" t="s">
        <v>42</v>
      </c>
      <c r="E36" s="36">
        <v>1</v>
      </c>
    </row>
    <row r="37" spans="1:5" s="24" customFormat="1" ht="52.5" customHeight="1" outlineLevel="2" thickBot="1" x14ac:dyDescent="0.3">
      <c r="A37" s="25" t="s">
        <v>17</v>
      </c>
      <c r="B37" s="26"/>
      <c r="C37" s="27">
        <f>SUM(C38:C61)</f>
        <v>111084.01000000001</v>
      </c>
      <c r="D37" s="26"/>
      <c r="E37" s="26"/>
    </row>
    <row r="38" spans="1:5" s="33" customFormat="1" ht="15.75" thickBot="1" x14ac:dyDescent="0.3">
      <c r="A38" s="35" t="s">
        <v>52</v>
      </c>
      <c r="B38" s="35"/>
      <c r="C38" s="36">
        <v>1453.59</v>
      </c>
      <c r="D38" s="35" t="s">
        <v>53</v>
      </c>
      <c r="E38" s="36">
        <v>3</v>
      </c>
    </row>
    <row r="39" spans="1:5" s="33" customFormat="1" ht="15.75" thickBot="1" x14ac:dyDescent="0.3">
      <c r="A39" s="35" t="s">
        <v>33</v>
      </c>
      <c r="B39" s="35"/>
      <c r="C39" s="36">
        <v>7284.24</v>
      </c>
      <c r="D39" s="35" t="s">
        <v>34</v>
      </c>
      <c r="E39" s="36">
        <v>9</v>
      </c>
    </row>
    <row r="40" spans="1:5" s="33" customFormat="1" ht="15.75" thickBot="1" x14ac:dyDescent="0.3">
      <c r="A40" s="35" t="s">
        <v>56</v>
      </c>
      <c r="B40" s="35"/>
      <c r="C40" s="36">
        <v>48806.89</v>
      </c>
      <c r="D40" s="35" t="s">
        <v>57</v>
      </c>
      <c r="E40" s="36">
        <v>1</v>
      </c>
    </row>
    <row r="41" spans="1:5" s="33" customFormat="1" ht="15.75" thickBot="1" x14ac:dyDescent="0.3">
      <c r="A41" s="35" t="s">
        <v>60</v>
      </c>
      <c r="B41" s="35"/>
      <c r="C41" s="36">
        <v>2488.5500000000002</v>
      </c>
      <c r="D41" s="35" t="s">
        <v>57</v>
      </c>
      <c r="E41" s="36">
        <v>1</v>
      </c>
    </row>
    <row r="42" spans="1:5" s="33" customFormat="1" ht="15.75" thickBot="1" x14ac:dyDescent="0.3">
      <c r="A42" s="35" t="s">
        <v>41</v>
      </c>
      <c r="B42" s="35"/>
      <c r="C42" s="36">
        <v>696.8</v>
      </c>
      <c r="D42" s="35" t="s">
        <v>35</v>
      </c>
      <c r="E42" s="36">
        <v>5</v>
      </c>
    </row>
    <row r="43" spans="1:5" s="33" customFormat="1" ht="15.75" thickBot="1" x14ac:dyDescent="0.3">
      <c r="A43" s="35" t="s">
        <v>63</v>
      </c>
      <c r="B43" s="35"/>
      <c r="C43" s="36">
        <v>172.59</v>
      </c>
      <c r="D43" s="35" t="s">
        <v>35</v>
      </c>
      <c r="E43" s="36">
        <v>1</v>
      </c>
    </row>
    <row r="44" spans="1:5" s="33" customFormat="1" ht="15.75" thickBot="1" x14ac:dyDescent="0.3">
      <c r="A44" s="35" t="s">
        <v>64</v>
      </c>
      <c r="B44" s="35"/>
      <c r="C44" s="36">
        <v>1821.72</v>
      </c>
      <c r="D44" s="35" t="s">
        <v>35</v>
      </c>
      <c r="E44" s="36">
        <v>3</v>
      </c>
    </row>
    <row r="45" spans="1:5" s="33" customFormat="1" ht="15.75" thickBot="1" x14ac:dyDescent="0.3">
      <c r="A45" s="35" t="s">
        <v>66</v>
      </c>
      <c r="B45" s="35"/>
      <c r="C45" s="36">
        <v>753.93</v>
      </c>
      <c r="D45" s="35" t="s">
        <v>57</v>
      </c>
      <c r="E45" s="36">
        <v>1</v>
      </c>
    </row>
    <row r="46" spans="1:5" s="33" customFormat="1" ht="15.75" thickBot="1" x14ac:dyDescent="0.3">
      <c r="A46" s="35" t="s">
        <v>67</v>
      </c>
      <c r="B46" s="35"/>
      <c r="C46" s="36">
        <v>609.99</v>
      </c>
      <c r="D46" s="35" t="s">
        <v>57</v>
      </c>
      <c r="E46" s="36">
        <v>1</v>
      </c>
    </row>
    <row r="47" spans="1:5" s="33" customFormat="1" ht="15.75" thickBot="1" x14ac:dyDescent="0.3">
      <c r="A47" s="35" t="s">
        <v>68</v>
      </c>
      <c r="B47" s="35"/>
      <c r="C47" s="36">
        <v>954.41</v>
      </c>
      <c r="D47" s="35" t="s">
        <v>57</v>
      </c>
      <c r="E47" s="36">
        <v>1</v>
      </c>
    </row>
    <row r="48" spans="1:5" s="33" customFormat="1" ht="15.75" thickBot="1" x14ac:dyDescent="0.3">
      <c r="A48" s="35" t="s">
        <v>69</v>
      </c>
      <c r="B48" s="35"/>
      <c r="C48" s="36">
        <v>3607.3</v>
      </c>
      <c r="D48" s="35" t="s">
        <v>57</v>
      </c>
      <c r="E48" s="36">
        <v>1</v>
      </c>
    </row>
    <row r="49" spans="1:5" s="33" customFormat="1" ht="15.75" thickBot="1" x14ac:dyDescent="0.3">
      <c r="A49" s="35" t="s">
        <v>70</v>
      </c>
      <c r="B49" s="35"/>
      <c r="C49" s="36">
        <v>9350.4</v>
      </c>
      <c r="D49" s="35" t="s">
        <v>57</v>
      </c>
      <c r="E49" s="36">
        <v>2</v>
      </c>
    </row>
    <row r="50" spans="1:5" s="33" customFormat="1" ht="15.75" thickBot="1" x14ac:dyDescent="0.3">
      <c r="A50" s="35" t="s">
        <v>80</v>
      </c>
      <c r="B50" s="35"/>
      <c r="C50" s="36">
        <v>1450.96</v>
      </c>
      <c r="D50" s="35" t="s">
        <v>34</v>
      </c>
      <c r="E50" s="36">
        <v>2</v>
      </c>
    </row>
    <row r="51" spans="1:5" s="33" customFormat="1" ht="15.75" thickBot="1" x14ac:dyDescent="0.3">
      <c r="A51" s="35" t="s">
        <v>83</v>
      </c>
      <c r="B51" s="35"/>
      <c r="C51" s="36">
        <v>471.67</v>
      </c>
      <c r="D51" s="35" t="s">
        <v>36</v>
      </c>
      <c r="E51" s="36">
        <v>1</v>
      </c>
    </row>
    <row r="52" spans="1:5" s="33" customFormat="1" ht="15.75" thickBot="1" x14ac:dyDescent="0.3">
      <c r="A52" s="35" t="s">
        <v>84</v>
      </c>
      <c r="B52" s="35"/>
      <c r="C52" s="36">
        <v>507.12</v>
      </c>
      <c r="D52" s="35" t="s">
        <v>85</v>
      </c>
      <c r="E52" s="36">
        <v>1</v>
      </c>
    </row>
    <row r="53" spans="1:5" s="33" customFormat="1" ht="15.75" thickBot="1" x14ac:dyDescent="0.3">
      <c r="A53" s="35" t="s">
        <v>37</v>
      </c>
      <c r="B53" s="35"/>
      <c r="C53" s="36">
        <v>171.34</v>
      </c>
      <c r="D53" s="35" t="s">
        <v>57</v>
      </c>
      <c r="E53" s="36">
        <v>1</v>
      </c>
    </row>
    <row r="54" spans="1:5" s="33" customFormat="1" ht="15.75" thickBot="1" x14ac:dyDescent="0.3">
      <c r="A54" s="35" t="s">
        <v>37</v>
      </c>
      <c r="B54" s="35"/>
      <c r="C54" s="36">
        <v>179.6</v>
      </c>
      <c r="D54" s="35" t="s">
        <v>57</v>
      </c>
      <c r="E54" s="36">
        <v>1</v>
      </c>
    </row>
    <row r="55" spans="1:5" s="33" customFormat="1" ht="15.75" thickBot="1" x14ac:dyDescent="0.3">
      <c r="A55" s="35" t="s">
        <v>88</v>
      </c>
      <c r="B55" s="35"/>
      <c r="C55" s="36">
        <v>13528.32</v>
      </c>
      <c r="D55" s="35" t="s">
        <v>57</v>
      </c>
      <c r="E55" s="36">
        <v>1</v>
      </c>
    </row>
    <row r="56" spans="1:5" s="33" customFormat="1" ht="15.75" thickBot="1" x14ac:dyDescent="0.3">
      <c r="A56" s="35" t="s">
        <v>38</v>
      </c>
      <c r="B56" s="35"/>
      <c r="C56" s="36">
        <v>270.14</v>
      </c>
      <c r="D56" s="35" t="s">
        <v>39</v>
      </c>
      <c r="E56" s="36">
        <v>1</v>
      </c>
    </row>
    <row r="57" spans="1:5" s="33" customFormat="1" ht="15.75" thickBot="1" x14ac:dyDescent="0.3">
      <c r="A57" s="35" t="s">
        <v>91</v>
      </c>
      <c r="B57" s="35"/>
      <c r="C57" s="36">
        <v>5681</v>
      </c>
      <c r="D57" s="35" t="s">
        <v>57</v>
      </c>
      <c r="E57" s="36">
        <v>1</v>
      </c>
    </row>
    <row r="58" spans="1:5" s="33" customFormat="1" ht="15.75" thickBot="1" x14ac:dyDescent="0.3">
      <c r="A58" s="35" t="s">
        <v>92</v>
      </c>
      <c r="B58" s="35"/>
      <c r="C58" s="36">
        <v>8484</v>
      </c>
      <c r="D58" s="35" t="s">
        <v>57</v>
      </c>
      <c r="E58" s="36">
        <v>1</v>
      </c>
    </row>
    <row r="59" spans="1:5" s="33" customFormat="1" ht="15.75" thickBot="1" x14ac:dyDescent="0.3">
      <c r="A59" s="35" t="s">
        <v>95</v>
      </c>
      <c r="B59" s="35"/>
      <c r="C59" s="36">
        <v>112.92</v>
      </c>
      <c r="D59" s="35" t="s">
        <v>57</v>
      </c>
      <c r="E59" s="36">
        <v>1</v>
      </c>
    </row>
    <row r="60" spans="1:5" s="33" customFormat="1" ht="15.75" thickBot="1" x14ac:dyDescent="0.3">
      <c r="A60" s="35" t="s">
        <v>43</v>
      </c>
      <c r="B60" s="35"/>
      <c r="C60" s="36">
        <v>621.53</v>
      </c>
      <c r="D60" s="35" t="s">
        <v>34</v>
      </c>
      <c r="E60" s="36">
        <v>1</v>
      </c>
    </row>
    <row r="61" spans="1:5" s="33" customFormat="1" ht="15.75" thickBot="1" x14ac:dyDescent="0.3">
      <c r="A61" s="35" t="s">
        <v>96</v>
      </c>
      <c r="B61" s="35"/>
      <c r="C61" s="36">
        <v>1605</v>
      </c>
      <c r="D61" s="35" t="s">
        <v>35</v>
      </c>
      <c r="E61" s="36">
        <v>1</v>
      </c>
    </row>
    <row r="62" spans="1:5" s="24" customFormat="1" ht="28.5" outlineLevel="2" x14ac:dyDescent="0.25">
      <c r="A62" s="25" t="s">
        <v>18</v>
      </c>
      <c r="B62" s="26"/>
      <c r="C62" s="27"/>
      <c r="D62" s="26"/>
      <c r="E62" s="26"/>
    </row>
    <row r="63" spans="1:5" ht="29.25" thickBot="1" x14ac:dyDescent="0.3">
      <c r="A63" s="25" t="s">
        <v>19</v>
      </c>
      <c r="B63" s="9" t="e">
        <f>SUM(#REF!)</f>
        <v>#REF!</v>
      </c>
      <c r="C63" s="10">
        <f>C64+C65</f>
        <v>207237.2</v>
      </c>
      <c r="D63" s="3"/>
      <c r="E63" s="2"/>
    </row>
    <row r="64" spans="1:5" s="33" customFormat="1" ht="15.75" thickBot="1" x14ac:dyDescent="0.3">
      <c r="A64" s="35" t="s">
        <v>74</v>
      </c>
      <c r="B64" s="35"/>
      <c r="C64" s="36">
        <v>103618.6</v>
      </c>
      <c r="D64" s="35" t="s">
        <v>32</v>
      </c>
      <c r="E64" s="36">
        <v>25584.84</v>
      </c>
    </row>
    <row r="65" spans="1:5" s="33" customFormat="1" ht="15.75" thickBot="1" x14ac:dyDescent="0.3">
      <c r="A65" s="35" t="s">
        <v>75</v>
      </c>
      <c r="B65" s="35"/>
      <c r="C65" s="36">
        <v>103618.6</v>
      </c>
      <c r="D65" s="35" t="s">
        <v>32</v>
      </c>
      <c r="E65" s="36">
        <v>25584.84</v>
      </c>
    </row>
    <row r="66" spans="1:5" ht="28.5" x14ac:dyDescent="0.25">
      <c r="A66" s="25" t="s">
        <v>20</v>
      </c>
      <c r="B66" s="9">
        <f>B67</f>
        <v>0</v>
      </c>
      <c r="C66" s="10">
        <f>B66</f>
        <v>0</v>
      </c>
      <c r="D66" s="3"/>
      <c r="E66" s="2"/>
    </row>
    <row r="67" spans="1:5" x14ac:dyDescent="0.25">
      <c r="A67" s="3" t="s">
        <v>0</v>
      </c>
      <c r="B67" s="9"/>
      <c r="C67" s="28">
        <f t="shared" ref="C67" si="0">B67*1.18</f>
        <v>0</v>
      </c>
      <c r="D67" s="3"/>
      <c r="E67" s="2"/>
    </row>
    <row r="68" spans="1:5" ht="29.25" thickBot="1" x14ac:dyDescent="0.3">
      <c r="A68" s="25" t="s">
        <v>21</v>
      </c>
      <c r="B68" s="9" t="e">
        <f>#REF!+#REF!</f>
        <v>#REF!</v>
      </c>
      <c r="C68" s="10">
        <f>C69</f>
        <v>0</v>
      </c>
      <c r="D68" s="3"/>
      <c r="E68" s="2"/>
    </row>
    <row r="69" spans="1:5" customFormat="1" ht="15.75" outlineLevel="2" thickBot="1" x14ac:dyDescent="0.3">
      <c r="A69" s="30"/>
      <c r="B69" s="30"/>
      <c r="C69" s="30"/>
      <c r="D69" s="30"/>
      <c r="E69" s="30"/>
    </row>
    <row r="70" spans="1:5" ht="28.5" x14ac:dyDescent="0.25">
      <c r="A70" s="25" t="s">
        <v>22</v>
      </c>
      <c r="B70" s="9" t="e">
        <f>#REF!</f>
        <v>#REF!</v>
      </c>
      <c r="C70" s="10">
        <v>0</v>
      </c>
      <c r="D70" s="3"/>
      <c r="E70" s="2"/>
    </row>
    <row r="71" spans="1:5" x14ac:dyDescent="0.25">
      <c r="A71" s="25"/>
      <c r="B71" s="9"/>
      <c r="C71" s="10"/>
      <c r="D71" s="3"/>
      <c r="E71" s="2"/>
    </row>
    <row r="72" spans="1:5" ht="29.25" thickBot="1" x14ac:dyDescent="0.3">
      <c r="A72" s="25" t="s">
        <v>23</v>
      </c>
      <c r="B72" s="9" t="e">
        <f>#REF!+#REF!</f>
        <v>#REF!</v>
      </c>
      <c r="C72" s="10">
        <f>C73+C74</f>
        <v>40424.04</v>
      </c>
      <c r="D72" s="3"/>
      <c r="E72" s="2"/>
    </row>
    <row r="73" spans="1:5" s="33" customFormat="1" ht="15.75" thickBot="1" x14ac:dyDescent="0.3">
      <c r="A73" s="35" t="s">
        <v>72</v>
      </c>
      <c r="B73" s="35"/>
      <c r="C73" s="36">
        <v>17141.84</v>
      </c>
      <c r="D73" s="35" t="s">
        <v>32</v>
      </c>
      <c r="E73" s="36">
        <v>25584.84</v>
      </c>
    </row>
    <row r="74" spans="1:5" s="33" customFormat="1" ht="15.75" thickBot="1" x14ac:dyDescent="0.3">
      <c r="A74" s="35" t="s">
        <v>73</v>
      </c>
      <c r="B74" s="35"/>
      <c r="C74" s="36">
        <v>23282.2</v>
      </c>
      <c r="D74" s="35" t="s">
        <v>32</v>
      </c>
      <c r="E74" s="36">
        <v>25584.84</v>
      </c>
    </row>
    <row r="75" spans="1:5" ht="43.5" thickBot="1" x14ac:dyDescent="0.3">
      <c r="A75" s="25" t="s">
        <v>24</v>
      </c>
      <c r="B75" s="9" t="e">
        <f>#REF!</f>
        <v>#REF!</v>
      </c>
      <c r="C75" s="10">
        <f>C76</f>
        <v>639</v>
      </c>
      <c r="D75" s="3"/>
      <c r="E75" s="2"/>
    </row>
    <row r="76" spans="1:5" s="33" customFormat="1" ht="15.75" thickBot="1" x14ac:dyDescent="0.3">
      <c r="A76" s="35" t="s">
        <v>40</v>
      </c>
      <c r="B76" s="35"/>
      <c r="C76" s="36">
        <v>639</v>
      </c>
      <c r="D76" s="35" t="s">
        <v>32</v>
      </c>
      <c r="E76" s="36">
        <v>450</v>
      </c>
    </row>
    <row r="77" spans="1:5" ht="57.75" thickBot="1" x14ac:dyDescent="0.3">
      <c r="A77" s="25" t="s">
        <v>25</v>
      </c>
      <c r="B77" s="9" t="e">
        <f>SUM(#REF!)</f>
        <v>#REF!</v>
      </c>
      <c r="C77" s="10">
        <f>SUM(C78:C80)</f>
        <v>89228.51999999999</v>
      </c>
      <c r="D77" s="3"/>
      <c r="E77" s="2"/>
    </row>
    <row r="78" spans="1:5" s="33" customFormat="1" ht="15.75" thickBot="1" x14ac:dyDescent="0.3">
      <c r="A78" s="35" t="s">
        <v>62</v>
      </c>
      <c r="B78" s="35"/>
      <c r="C78" s="36">
        <v>200.92</v>
      </c>
      <c r="D78" s="35" t="s">
        <v>32</v>
      </c>
      <c r="E78" s="36">
        <v>11819.08</v>
      </c>
    </row>
    <row r="79" spans="1:5" s="33" customFormat="1" ht="15.75" thickBot="1" x14ac:dyDescent="0.3">
      <c r="A79" s="35" t="s">
        <v>78</v>
      </c>
      <c r="B79" s="35"/>
      <c r="C79" s="36">
        <v>47843.64</v>
      </c>
      <c r="D79" s="35" t="s">
        <v>32</v>
      </c>
      <c r="E79" s="36">
        <v>25584.84</v>
      </c>
    </row>
    <row r="80" spans="1:5" s="33" customFormat="1" ht="15.75" thickBot="1" x14ac:dyDescent="0.3">
      <c r="A80" s="35" t="s">
        <v>79</v>
      </c>
      <c r="B80" s="35"/>
      <c r="C80" s="36">
        <v>41183.96</v>
      </c>
      <c r="D80" s="35" t="s">
        <v>32</v>
      </c>
      <c r="E80" s="36">
        <v>22141.919999999998</v>
      </c>
    </row>
    <row r="81" spans="1:7" x14ac:dyDescent="0.25">
      <c r="A81" s="25" t="s">
        <v>26</v>
      </c>
      <c r="B81" s="9">
        <f>B82</f>
        <v>14745.762711864407</v>
      </c>
      <c r="C81" s="10">
        <f>C82</f>
        <v>17400</v>
      </c>
      <c r="D81" s="3"/>
      <c r="E81" s="2"/>
    </row>
    <row r="82" spans="1:7" ht="45" x14ac:dyDescent="0.25">
      <c r="A82" s="5" t="s">
        <v>7</v>
      </c>
      <c r="B82" s="11">
        <f>C82/1.18</f>
        <v>14745.762711864407</v>
      </c>
      <c r="C82" s="12">
        <f>E82*12*5</f>
        <v>17400</v>
      </c>
      <c r="D82" s="5" t="s">
        <v>5</v>
      </c>
      <c r="E82" s="5">
        <v>290</v>
      </c>
    </row>
    <row r="83" spans="1:7" x14ac:dyDescent="0.25">
      <c r="A83" s="31" t="s">
        <v>103</v>
      </c>
      <c r="B83" s="13" t="e">
        <f>B13+B16+B19+#REF!+#REF!+#REF!+B63+B66+B68+B70+B72+B75+B77+B81</f>
        <v>#REF!</v>
      </c>
      <c r="C83" s="14">
        <f>C13+C16+C19+C22+C29+C37+C68+C70+C72+C75+C997+C77+C63+C62</f>
        <v>1145540.3700000001</v>
      </c>
      <c r="D83" s="28" t="s">
        <v>27</v>
      </c>
      <c r="E83" s="2"/>
      <c r="F83" s="32">
        <f>C83-Лист2!C56</f>
        <v>0</v>
      </c>
      <c r="G83" s="32"/>
    </row>
    <row r="84" spans="1:7" x14ac:dyDescent="0.25">
      <c r="A84" s="31" t="s">
        <v>104</v>
      </c>
      <c r="B84" s="15"/>
      <c r="C84" s="10">
        <f>C83*1.2+C81</f>
        <v>1392048.4440000001</v>
      </c>
      <c r="D84" s="28" t="s">
        <v>27</v>
      </c>
      <c r="E84" s="2"/>
    </row>
    <row r="85" spans="1:7" x14ac:dyDescent="0.25">
      <c r="A85" s="31" t="s">
        <v>105</v>
      </c>
      <c r="B85" s="15"/>
      <c r="C85" s="10">
        <f>C4+C6+C9-C84</f>
        <v>89716.887400000356</v>
      </c>
      <c r="D85" s="28" t="s">
        <v>27</v>
      </c>
      <c r="E85" s="2"/>
    </row>
    <row r="86" spans="1:7" ht="28.5" x14ac:dyDescent="0.25">
      <c r="A86" s="41" t="s">
        <v>106</v>
      </c>
      <c r="B86" s="15"/>
      <c r="C86" s="10">
        <f>C85+C8</f>
        <v>187063.53740000026</v>
      </c>
      <c r="D86" s="42" t="s">
        <v>27</v>
      </c>
      <c r="E86" s="44"/>
    </row>
    <row r="87" spans="1:7" x14ac:dyDescent="0.25">
      <c r="A87" s="43" t="s">
        <v>107</v>
      </c>
      <c r="B87" s="15"/>
      <c r="C87" s="10">
        <v>100000</v>
      </c>
      <c r="D87" s="42" t="s">
        <v>27</v>
      </c>
      <c r="E87" s="44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19" workbookViewId="0">
      <selection activeCell="A34" activeCellId="1" sqref="A17:XFD17 A34:XFD35"/>
    </sheetView>
  </sheetViews>
  <sheetFormatPr defaultRowHeight="15" x14ac:dyDescent="0.25"/>
  <cols>
    <col min="1" max="1" width="58.7109375" customWidth="1"/>
    <col min="2" max="2" width="42.5703125" style="33" hidden="1" customWidth="1"/>
    <col min="3" max="3" width="14.28515625" customWidth="1"/>
    <col min="5" max="5" width="11.42578125" customWidth="1"/>
  </cols>
  <sheetData>
    <row r="1" spans="1:5" x14ac:dyDescent="0.25">
      <c r="A1" s="33" t="s">
        <v>44</v>
      </c>
      <c r="C1" s="33"/>
      <c r="D1" s="33"/>
      <c r="E1" s="33"/>
    </row>
    <row r="2" spans="1:5" x14ac:dyDescent="0.25">
      <c r="A2" s="33" t="s">
        <v>45</v>
      </c>
      <c r="C2" s="33"/>
      <c r="D2" s="33"/>
      <c r="E2" s="33"/>
    </row>
    <row r="3" spans="1:5" ht="15.75" thickBot="1" x14ac:dyDescent="0.3">
      <c r="A3" s="33"/>
      <c r="C3" s="33"/>
      <c r="D3" s="33"/>
      <c r="E3" s="33"/>
    </row>
    <row r="4" spans="1:5" ht="15.75" thickBot="1" x14ac:dyDescent="0.3">
      <c r="A4" s="34" t="s">
        <v>46</v>
      </c>
      <c r="B4" s="34"/>
      <c r="C4" s="34" t="s">
        <v>47</v>
      </c>
      <c r="D4" s="34" t="s">
        <v>48</v>
      </c>
      <c r="E4" s="34" t="s">
        <v>49</v>
      </c>
    </row>
    <row r="5" spans="1:5" s="40" customFormat="1" ht="15.75" thickBot="1" x14ac:dyDescent="0.3">
      <c r="A5" s="38" t="s">
        <v>50</v>
      </c>
      <c r="B5" s="38"/>
      <c r="C5" s="39">
        <v>55247.71</v>
      </c>
      <c r="D5" s="38" t="s">
        <v>31</v>
      </c>
      <c r="E5" s="39">
        <v>1043</v>
      </c>
    </row>
    <row r="6" spans="1:5" s="40" customFormat="1" ht="15.75" thickBot="1" x14ac:dyDescent="0.3">
      <c r="A6" s="38" t="s">
        <v>51</v>
      </c>
      <c r="B6" s="38"/>
      <c r="C6" s="39">
        <v>55777.41</v>
      </c>
      <c r="D6" s="38" t="s">
        <v>31</v>
      </c>
      <c r="E6" s="39">
        <v>1053</v>
      </c>
    </row>
    <row r="7" spans="1:5" s="40" customFormat="1" ht="15.75" thickBot="1" x14ac:dyDescent="0.3">
      <c r="A7" s="38" t="s">
        <v>52</v>
      </c>
      <c r="B7" s="38"/>
      <c r="C7" s="39">
        <v>1453.59</v>
      </c>
      <c r="D7" s="38" t="s">
        <v>53</v>
      </c>
      <c r="E7" s="39">
        <v>3</v>
      </c>
    </row>
    <row r="8" spans="1:5" s="40" customFormat="1" ht="15.75" thickBot="1" x14ac:dyDescent="0.3">
      <c r="A8" s="38" t="s">
        <v>54</v>
      </c>
      <c r="B8" s="38"/>
      <c r="C8" s="39">
        <v>3326.03</v>
      </c>
      <c r="D8" s="38" t="s">
        <v>32</v>
      </c>
      <c r="E8" s="39">
        <v>25584.84</v>
      </c>
    </row>
    <row r="9" spans="1:5" s="40" customFormat="1" ht="15.75" thickBot="1" x14ac:dyDescent="0.3">
      <c r="A9" s="38" t="s">
        <v>55</v>
      </c>
      <c r="B9" s="38"/>
      <c r="C9" s="39">
        <v>3581.88</v>
      </c>
      <c r="D9" s="38" t="s">
        <v>32</v>
      </c>
      <c r="E9" s="39">
        <v>25584.84</v>
      </c>
    </row>
    <row r="10" spans="1:5" s="40" customFormat="1" ht="15.75" thickBot="1" x14ac:dyDescent="0.3">
      <c r="A10" s="38" t="s">
        <v>40</v>
      </c>
      <c r="B10" s="38"/>
      <c r="C10" s="39">
        <v>639</v>
      </c>
      <c r="D10" s="38" t="s">
        <v>32</v>
      </c>
      <c r="E10" s="39">
        <v>450</v>
      </c>
    </row>
    <row r="11" spans="1:5" s="40" customFormat="1" ht="15.75" thickBot="1" x14ac:dyDescent="0.3">
      <c r="A11" s="38" t="s">
        <v>33</v>
      </c>
      <c r="B11" s="38"/>
      <c r="C11" s="39">
        <v>7284.24</v>
      </c>
      <c r="D11" s="38" t="s">
        <v>34</v>
      </c>
      <c r="E11" s="39">
        <v>9</v>
      </c>
    </row>
    <row r="12" spans="1:5" s="40" customFormat="1" ht="15.75" thickBot="1" x14ac:dyDescent="0.3">
      <c r="A12" s="38" t="s">
        <v>56</v>
      </c>
      <c r="B12" s="38"/>
      <c r="C12" s="39">
        <v>48806.89</v>
      </c>
      <c r="D12" s="38" t="s">
        <v>57</v>
      </c>
      <c r="E12" s="39">
        <v>1</v>
      </c>
    </row>
    <row r="13" spans="1:5" s="40" customFormat="1" ht="15.75" thickBot="1" x14ac:dyDescent="0.3">
      <c r="A13" s="38" t="s">
        <v>58</v>
      </c>
      <c r="B13" s="38"/>
      <c r="C13" s="39">
        <v>1032.2</v>
      </c>
      <c r="D13" s="38" t="s">
        <v>57</v>
      </c>
      <c r="E13" s="39">
        <v>13</v>
      </c>
    </row>
    <row r="14" spans="1:5" s="40" customFormat="1" ht="15.75" thickBot="1" x14ac:dyDescent="0.3">
      <c r="A14" s="38" t="s">
        <v>59</v>
      </c>
      <c r="B14" s="38"/>
      <c r="C14" s="39">
        <v>222.82</v>
      </c>
      <c r="D14" s="38" t="s">
        <v>57</v>
      </c>
      <c r="E14" s="39">
        <v>1</v>
      </c>
    </row>
    <row r="15" spans="1:5" s="40" customFormat="1" ht="15.75" thickBot="1" x14ac:dyDescent="0.3">
      <c r="A15" s="38" t="s">
        <v>60</v>
      </c>
      <c r="B15" s="38"/>
      <c r="C15" s="39">
        <v>2488.5500000000002</v>
      </c>
      <c r="D15" s="38" t="s">
        <v>57</v>
      </c>
      <c r="E15" s="39">
        <v>1</v>
      </c>
    </row>
    <row r="16" spans="1:5" s="40" customFormat="1" ht="15.75" thickBot="1" x14ac:dyDescent="0.3">
      <c r="A16" s="38" t="s">
        <v>61</v>
      </c>
      <c r="B16" s="38"/>
      <c r="C16" s="39">
        <v>666.76</v>
      </c>
      <c r="D16" s="38" t="s">
        <v>57</v>
      </c>
      <c r="E16" s="39">
        <v>2</v>
      </c>
    </row>
    <row r="17" spans="1:5" ht="15.75" thickBot="1" x14ac:dyDescent="0.3">
      <c r="A17" s="35" t="s">
        <v>62</v>
      </c>
      <c r="B17" s="35"/>
      <c r="C17" s="36">
        <v>200.92</v>
      </c>
      <c r="D17" s="35" t="s">
        <v>32</v>
      </c>
      <c r="E17" s="36">
        <v>11819.08</v>
      </c>
    </row>
    <row r="18" spans="1:5" s="40" customFormat="1" ht="15.75" thickBot="1" x14ac:dyDescent="0.3">
      <c r="A18" s="38" t="s">
        <v>41</v>
      </c>
      <c r="B18" s="38"/>
      <c r="C18" s="39">
        <v>696.8</v>
      </c>
      <c r="D18" s="38" t="s">
        <v>35</v>
      </c>
      <c r="E18" s="39">
        <v>5</v>
      </c>
    </row>
    <row r="19" spans="1:5" s="40" customFormat="1" ht="15.75" thickBot="1" x14ac:dyDescent="0.3">
      <c r="A19" s="38" t="s">
        <v>63</v>
      </c>
      <c r="B19" s="38"/>
      <c r="C19" s="39">
        <v>172.59</v>
      </c>
      <c r="D19" s="38" t="s">
        <v>35</v>
      </c>
      <c r="E19" s="39">
        <v>1</v>
      </c>
    </row>
    <row r="20" spans="1:5" s="40" customFormat="1" ht="15.75" thickBot="1" x14ac:dyDescent="0.3">
      <c r="A20" s="38" t="s">
        <v>64</v>
      </c>
      <c r="B20" s="38"/>
      <c r="C20" s="39">
        <v>1821.72</v>
      </c>
      <c r="D20" s="38" t="s">
        <v>35</v>
      </c>
      <c r="E20" s="39">
        <v>3</v>
      </c>
    </row>
    <row r="21" spans="1:5" s="40" customFormat="1" ht="15.75" thickBot="1" x14ac:dyDescent="0.3">
      <c r="A21" s="38" t="s">
        <v>65</v>
      </c>
      <c r="B21" s="38"/>
      <c r="C21" s="39">
        <v>19783</v>
      </c>
      <c r="D21" s="38" t="s">
        <v>35</v>
      </c>
      <c r="E21" s="39">
        <v>14.6</v>
      </c>
    </row>
    <row r="22" spans="1:5" s="40" customFormat="1" ht="15.75" thickBot="1" x14ac:dyDescent="0.3">
      <c r="A22" s="38" t="s">
        <v>66</v>
      </c>
      <c r="B22" s="38"/>
      <c r="C22" s="39">
        <v>753.93</v>
      </c>
      <c r="D22" s="38" t="s">
        <v>57</v>
      </c>
      <c r="E22" s="39">
        <v>1</v>
      </c>
    </row>
    <row r="23" spans="1:5" s="40" customFormat="1" ht="15.75" thickBot="1" x14ac:dyDescent="0.3">
      <c r="A23" s="38" t="s">
        <v>67</v>
      </c>
      <c r="B23" s="38"/>
      <c r="C23" s="39">
        <v>609.99</v>
      </c>
      <c r="D23" s="38" t="s">
        <v>57</v>
      </c>
      <c r="E23" s="39">
        <v>1</v>
      </c>
    </row>
    <row r="24" spans="1:5" s="40" customFormat="1" ht="15.75" thickBot="1" x14ac:dyDescent="0.3">
      <c r="A24" s="38" t="s">
        <v>68</v>
      </c>
      <c r="B24" s="38"/>
      <c r="C24" s="39">
        <v>954.41</v>
      </c>
      <c r="D24" s="38" t="s">
        <v>57</v>
      </c>
      <c r="E24" s="39">
        <v>1</v>
      </c>
    </row>
    <row r="25" spans="1:5" s="40" customFormat="1" ht="15.75" thickBot="1" x14ac:dyDescent="0.3">
      <c r="A25" s="38" t="s">
        <v>69</v>
      </c>
      <c r="B25" s="38"/>
      <c r="C25" s="39">
        <v>3607.3</v>
      </c>
      <c r="D25" s="38" t="s">
        <v>57</v>
      </c>
      <c r="E25" s="39">
        <v>1</v>
      </c>
    </row>
    <row r="26" spans="1:5" s="40" customFormat="1" ht="15.75" thickBot="1" x14ac:dyDescent="0.3">
      <c r="A26" s="38" t="s">
        <v>70</v>
      </c>
      <c r="B26" s="38"/>
      <c r="C26" s="39">
        <v>9350.4</v>
      </c>
      <c r="D26" s="38" t="s">
        <v>57</v>
      </c>
      <c r="E26" s="39">
        <v>2</v>
      </c>
    </row>
    <row r="27" spans="1:5" s="40" customFormat="1" ht="15.75" thickBot="1" x14ac:dyDescent="0.3">
      <c r="A27" s="38" t="s">
        <v>71</v>
      </c>
      <c r="B27" s="38"/>
      <c r="C27" s="39">
        <v>4094.37</v>
      </c>
      <c r="D27" s="38" t="s">
        <v>32</v>
      </c>
      <c r="E27" s="39">
        <v>5.5</v>
      </c>
    </row>
    <row r="28" spans="1:5" s="40" customFormat="1" ht="15.75" thickBot="1" x14ac:dyDescent="0.3">
      <c r="A28" s="38" t="s">
        <v>72</v>
      </c>
      <c r="B28" s="38"/>
      <c r="C28" s="39">
        <v>17141.84</v>
      </c>
      <c r="D28" s="38" t="s">
        <v>32</v>
      </c>
      <c r="E28" s="39">
        <v>25584.84</v>
      </c>
    </row>
    <row r="29" spans="1:5" s="40" customFormat="1" ht="15.75" thickBot="1" x14ac:dyDescent="0.3">
      <c r="A29" s="38" t="s">
        <v>73</v>
      </c>
      <c r="B29" s="38"/>
      <c r="C29" s="39">
        <v>23282.2</v>
      </c>
      <c r="D29" s="38" t="s">
        <v>32</v>
      </c>
      <c r="E29" s="39">
        <v>25584.84</v>
      </c>
    </row>
    <row r="30" spans="1:5" s="40" customFormat="1" ht="15.75" thickBot="1" x14ac:dyDescent="0.3">
      <c r="A30" s="38" t="s">
        <v>74</v>
      </c>
      <c r="B30" s="38"/>
      <c r="C30" s="39">
        <v>103618.6</v>
      </c>
      <c r="D30" s="38" t="s">
        <v>32</v>
      </c>
      <c r="E30" s="39">
        <v>25584.84</v>
      </c>
    </row>
    <row r="31" spans="1:5" s="40" customFormat="1" ht="15.75" thickBot="1" x14ac:dyDescent="0.3">
      <c r="A31" s="38" t="s">
        <v>75</v>
      </c>
      <c r="B31" s="38"/>
      <c r="C31" s="39">
        <v>103618.6</v>
      </c>
      <c r="D31" s="38" t="s">
        <v>32</v>
      </c>
      <c r="E31" s="39">
        <v>25584.84</v>
      </c>
    </row>
    <row r="32" spans="1:5" s="40" customFormat="1" ht="15.75" thickBot="1" x14ac:dyDescent="0.3">
      <c r="A32" s="38" t="s">
        <v>76</v>
      </c>
      <c r="B32" s="38"/>
      <c r="C32" s="39">
        <v>43494.239999999998</v>
      </c>
      <c r="D32" s="38" t="s">
        <v>32</v>
      </c>
      <c r="E32" s="39">
        <v>25584.84</v>
      </c>
    </row>
    <row r="33" spans="1:5" s="40" customFormat="1" ht="15.75" thickBot="1" x14ac:dyDescent="0.3">
      <c r="A33" s="38" t="s">
        <v>77</v>
      </c>
      <c r="B33" s="38"/>
      <c r="C33" s="39">
        <v>37689.82</v>
      </c>
      <c r="D33" s="38" t="s">
        <v>32</v>
      </c>
      <c r="E33" s="39">
        <v>21293.68</v>
      </c>
    </row>
    <row r="34" spans="1:5" ht="15.75" thickBot="1" x14ac:dyDescent="0.3">
      <c r="A34" s="35" t="s">
        <v>78</v>
      </c>
      <c r="B34" s="35"/>
      <c r="C34" s="36">
        <v>47843.64</v>
      </c>
      <c r="D34" s="35" t="s">
        <v>32</v>
      </c>
      <c r="E34" s="36">
        <v>25584.84</v>
      </c>
    </row>
    <row r="35" spans="1:5" ht="15.75" thickBot="1" x14ac:dyDescent="0.3">
      <c r="A35" s="35" t="s">
        <v>79</v>
      </c>
      <c r="B35" s="35"/>
      <c r="C35" s="36">
        <v>41183.96</v>
      </c>
      <c r="D35" s="35" t="s">
        <v>32</v>
      </c>
      <c r="E35" s="36">
        <v>22141.919999999998</v>
      </c>
    </row>
    <row r="36" spans="1:5" s="40" customFormat="1" ht="15.75" thickBot="1" x14ac:dyDescent="0.3">
      <c r="A36" s="38" t="s">
        <v>80</v>
      </c>
      <c r="B36" s="38"/>
      <c r="C36" s="39">
        <v>1450.96</v>
      </c>
      <c r="D36" s="38" t="s">
        <v>34</v>
      </c>
      <c r="E36" s="39">
        <v>2</v>
      </c>
    </row>
    <row r="37" spans="1:5" s="40" customFormat="1" ht="15.75" thickBot="1" x14ac:dyDescent="0.3">
      <c r="A37" s="38" t="s">
        <v>81</v>
      </c>
      <c r="B37" s="38"/>
      <c r="C37" s="39">
        <v>96199</v>
      </c>
      <c r="D37" s="38" t="s">
        <v>32</v>
      </c>
      <c r="E37" s="39">
        <v>25584.84</v>
      </c>
    </row>
    <row r="38" spans="1:5" s="40" customFormat="1" ht="15.75" thickBot="1" x14ac:dyDescent="0.3">
      <c r="A38" s="38" t="s">
        <v>82</v>
      </c>
      <c r="B38" s="38"/>
      <c r="C38" s="39">
        <v>101060.12</v>
      </c>
      <c r="D38" s="38" t="s">
        <v>32</v>
      </c>
      <c r="E38" s="39">
        <v>25584.84</v>
      </c>
    </row>
    <row r="39" spans="1:5" s="40" customFormat="1" ht="15.75" thickBot="1" x14ac:dyDescent="0.3">
      <c r="A39" s="38" t="s">
        <v>83</v>
      </c>
      <c r="B39" s="38"/>
      <c r="C39" s="39">
        <v>471.67</v>
      </c>
      <c r="D39" s="38" t="s">
        <v>36</v>
      </c>
      <c r="E39" s="39">
        <v>1</v>
      </c>
    </row>
    <row r="40" spans="1:5" s="40" customFormat="1" ht="15.75" thickBot="1" x14ac:dyDescent="0.3">
      <c r="A40" s="38" t="s">
        <v>84</v>
      </c>
      <c r="B40" s="38"/>
      <c r="C40" s="39">
        <v>507.12</v>
      </c>
      <c r="D40" s="38" t="s">
        <v>85</v>
      </c>
      <c r="E40" s="39">
        <v>1</v>
      </c>
    </row>
    <row r="41" spans="1:5" s="40" customFormat="1" ht="15.75" thickBot="1" x14ac:dyDescent="0.3">
      <c r="A41" s="38" t="s">
        <v>37</v>
      </c>
      <c r="B41" s="38"/>
      <c r="C41" s="39">
        <v>171.34</v>
      </c>
      <c r="D41" s="38" t="s">
        <v>57</v>
      </c>
      <c r="E41" s="39">
        <v>1</v>
      </c>
    </row>
    <row r="42" spans="1:5" s="40" customFormat="1" ht="15.75" thickBot="1" x14ac:dyDescent="0.3">
      <c r="A42" s="38" t="s">
        <v>37</v>
      </c>
      <c r="B42" s="38"/>
      <c r="C42" s="39">
        <v>179.6</v>
      </c>
      <c r="D42" s="38" t="s">
        <v>57</v>
      </c>
      <c r="E42" s="39">
        <v>1</v>
      </c>
    </row>
    <row r="43" spans="1:5" s="40" customFormat="1" ht="15.75" thickBot="1" x14ac:dyDescent="0.3">
      <c r="A43" s="38" t="s">
        <v>86</v>
      </c>
      <c r="B43" s="38"/>
      <c r="C43" s="39">
        <v>3070.18</v>
      </c>
      <c r="D43" s="38" t="s">
        <v>32</v>
      </c>
      <c r="E43" s="39">
        <v>25584.84</v>
      </c>
    </row>
    <row r="44" spans="1:5" s="40" customFormat="1" ht="15.75" thickBot="1" x14ac:dyDescent="0.3">
      <c r="A44" s="38" t="s">
        <v>87</v>
      </c>
      <c r="B44" s="38"/>
      <c r="C44" s="39">
        <v>2814.33</v>
      </c>
      <c r="D44" s="38" t="s">
        <v>32</v>
      </c>
      <c r="E44" s="39">
        <v>25584.84</v>
      </c>
    </row>
    <row r="45" spans="1:5" s="40" customFormat="1" ht="15.75" thickBot="1" x14ac:dyDescent="0.3">
      <c r="A45" s="38" t="s">
        <v>88</v>
      </c>
      <c r="B45" s="38"/>
      <c r="C45" s="39">
        <v>13528.32</v>
      </c>
      <c r="D45" s="38" t="s">
        <v>57</v>
      </c>
      <c r="E45" s="39">
        <v>1</v>
      </c>
    </row>
    <row r="46" spans="1:5" s="40" customFormat="1" ht="15.75" thickBot="1" x14ac:dyDescent="0.3">
      <c r="A46" s="38" t="s">
        <v>89</v>
      </c>
      <c r="B46" s="38"/>
      <c r="C46" s="39">
        <v>51937.23</v>
      </c>
      <c r="D46" s="38" t="s">
        <v>32</v>
      </c>
      <c r="E46" s="39">
        <v>25584.84</v>
      </c>
    </row>
    <row r="47" spans="1:5" s="40" customFormat="1" ht="15.75" thickBot="1" x14ac:dyDescent="0.3">
      <c r="A47" s="38" t="s">
        <v>90</v>
      </c>
      <c r="B47" s="38"/>
      <c r="C47" s="39">
        <v>52704.77</v>
      </c>
      <c r="D47" s="38" t="s">
        <v>32</v>
      </c>
      <c r="E47" s="39">
        <v>25584.84</v>
      </c>
    </row>
    <row r="48" spans="1:5" s="40" customFormat="1" ht="15.75" thickBot="1" x14ac:dyDescent="0.3">
      <c r="A48" s="38" t="s">
        <v>38</v>
      </c>
      <c r="B48" s="38"/>
      <c r="C48" s="39">
        <v>270.14</v>
      </c>
      <c r="D48" s="38" t="s">
        <v>39</v>
      </c>
      <c r="E48" s="39">
        <v>1</v>
      </c>
    </row>
    <row r="49" spans="1:5" s="40" customFormat="1" ht="15.75" thickBot="1" x14ac:dyDescent="0.3">
      <c r="A49" s="38" t="s">
        <v>91</v>
      </c>
      <c r="B49" s="38"/>
      <c r="C49" s="39">
        <v>5681</v>
      </c>
      <c r="D49" s="38" t="s">
        <v>57</v>
      </c>
      <c r="E49" s="39">
        <v>1</v>
      </c>
    </row>
    <row r="50" spans="1:5" s="40" customFormat="1" ht="15.75" thickBot="1" x14ac:dyDescent="0.3">
      <c r="A50" s="38" t="s">
        <v>92</v>
      </c>
      <c r="B50" s="38"/>
      <c r="C50" s="39">
        <v>8484</v>
      </c>
      <c r="D50" s="38" t="s">
        <v>57</v>
      </c>
      <c r="E50" s="39">
        <v>1</v>
      </c>
    </row>
    <row r="51" spans="1:5" s="40" customFormat="1" ht="15.75" thickBot="1" x14ac:dyDescent="0.3">
      <c r="A51" s="38" t="s">
        <v>93</v>
      </c>
      <c r="B51" s="38"/>
      <c r="C51" s="39">
        <v>2028.73</v>
      </c>
      <c r="D51" s="38" t="s">
        <v>57</v>
      </c>
      <c r="E51" s="39">
        <v>1</v>
      </c>
    </row>
    <row r="52" spans="1:5" s="40" customFormat="1" ht="15.75" thickBot="1" x14ac:dyDescent="0.3">
      <c r="A52" s="38" t="s">
        <v>94</v>
      </c>
      <c r="B52" s="38"/>
      <c r="C52" s="39">
        <v>162197</v>
      </c>
      <c r="D52" s="38" t="s">
        <v>42</v>
      </c>
      <c r="E52" s="39">
        <v>1</v>
      </c>
    </row>
    <row r="53" spans="1:5" s="40" customFormat="1" ht="15.75" thickBot="1" x14ac:dyDescent="0.3">
      <c r="A53" s="38" t="s">
        <v>95</v>
      </c>
      <c r="B53" s="38"/>
      <c r="C53" s="39">
        <v>112.92</v>
      </c>
      <c r="D53" s="38" t="s">
        <v>57</v>
      </c>
      <c r="E53" s="39">
        <v>1</v>
      </c>
    </row>
    <row r="54" spans="1:5" s="40" customFormat="1" ht="15.75" thickBot="1" x14ac:dyDescent="0.3">
      <c r="A54" s="38" t="s">
        <v>43</v>
      </c>
      <c r="B54" s="38"/>
      <c r="C54" s="39">
        <v>621.53</v>
      </c>
      <c r="D54" s="38" t="s">
        <v>34</v>
      </c>
      <c r="E54" s="39">
        <v>1</v>
      </c>
    </row>
    <row r="55" spans="1:5" s="40" customFormat="1" ht="15.75" thickBot="1" x14ac:dyDescent="0.3">
      <c r="A55" s="38" t="s">
        <v>96</v>
      </c>
      <c r="B55" s="38"/>
      <c r="C55" s="39">
        <v>1605</v>
      </c>
      <c r="D55" s="38" t="s">
        <v>35</v>
      </c>
      <c r="E55" s="39">
        <v>1</v>
      </c>
    </row>
    <row r="56" spans="1:5" ht="15.75" thickBot="1" x14ac:dyDescent="0.3">
      <c r="A56" s="35"/>
      <c r="B56" s="35"/>
      <c r="C56" s="37">
        <v>1145540.3699999999</v>
      </c>
      <c r="D56" s="35"/>
      <c r="E56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2018-03-14T05:03:11Z</cp:lastPrinted>
  <dcterms:created xsi:type="dcterms:W3CDTF">2016-03-18T02:51:51Z</dcterms:created>
  <dcterms:modified xsi:type="dcterms:W3CDTF">2020-03-18T01:25:24Z</dcterms:modified>
</cp:coreProperties>
</file>