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5855" windowHeight="106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1" hidden="1">Лист2!$A$4:$E$69</definedName>
    <definedName name="_xlnm.Print_Area" localSheetId="0">Лист1!$A$1:$E$87</definedName>
  </definedNames>
  <calcPr calcId="125725" calcMode="manual"/>
</workbook>
</file>

<file path=xl/calcChain.xml><?xml version="1.0" encoding="utf-8"?>
<calcChain xmlns="http://schemas.openxmlformats.org/spreadsheetml/2006/main">
  <c r="C10" i="1"/>
  <c r="C44"/>
  <c r="C60" i="2" l="1"/>
  <c r="C18" i="1" l="1"/>
  <c r="C70" l="1"/>
  <c r="C67"/>
  <c r="C64"/>
  <c r="C40"/>
  <c r="C27"/>
  <c r="C15"/>
  <c r="C12"/>
  <c r="C73"/>
  <c r="C20"/>
  <c r="C84" l="1"/>
  <c r="F84" s="1"/>
  <c r="C7"/>
  <c r="C9"/>
  <c r="C82" l="1"/>
  <c r="C81" s="1"/>
  <c r="C85" s="1"/>
  <c r="B62"/>
  <c r="C8" l="1"/>
  <c r="C86" l="1"/>
  <c r="B73"/>
  <c r="B64"/>
  <c r="B82" l="1"/>
  <c r="B81" s="1"/>
  <c r="B70"/>
  <c r="B67"/>
  <c r="B66"/>
  <c r="B63"/>
  <c r="B18"/>
  <c r="B15"/>
  <c r="B12"/>
  <c r="B84" l="1"/>
  <c r="C87"/>
</calcChain>
</file>

<file path=xl/sharedStrings.xml><?xml version="1.0" encoding="utf-8"?>
<sst xmlns="http://schemas.openxmlformats.org/spreadsheetml/2006/main" count="274" uniqueCount="115">
  <si>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</si>
  <si>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</si>
  <si>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</si>
  <si>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</si>
  <si>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</si>
  <si>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</si>
  <si>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</si>
  <si>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</si>
  <si>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</si>
  <si>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</si>
  <si>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</si>
  <si>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</si>
  <si>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</si>
  <si>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</si>
  <si>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</si>
  <si>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</si>
  <si>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</si>
  <si>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</si>
  <si>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</si>
  <si>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</si>
  <si>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</si>
  <si>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</si>
  <si>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</si>
  <si>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</si>
  <si>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</si>
  <si>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</si>
  <si>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</si>
  <si>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</si>
  <si>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</si>
  <si>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</si>
  <si>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</si>
  <si>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Выезд а/машины по заявке</t>
  </si>
  <si>
    <t>выезд</t>
  </si>
  <si>
    <t>1 стояк</t>
  </si>
  <si>
    <t>Очистка канализационной сети</t>
  </si>
  <si>
    <t>замена эл. лампочки накаливания</t>
  </si>
  <si>
    <t>руб.</t>
  </si>
  <si>
    <t>Адрес: 1 мкр., д. 29</t>
  </si>
  <si>
    <t xml:space="preserve">Годовая фактическая стоимость работ (услуг) </t>
  </si>
  <si>
    <t>подъезд</t>
  </si>
  <si>
    <t>Утепление продухов изовером</t>
  </si>
  <si>
    <t>Закрытие и открытие стояков</t>
  </si>
  <si>
    <t>Кол-во</t>
  </si>
  <si>
    <t>Ед.изм</t>
  </si>
  <si>
    <t>Наименование работ</t>
  </si>
  <si>
    <t xml:space="preserve">По адресу 1-й мкр д.29                                                 </t>
  </si>
  <si>
    <t>Cуммa</t>
  </si>
  <si>
    <t>Замена электрической лампы накаливания</t>
  </si>
  <si>
    <t>шт.</t>
  </si>
  <si>
    <t>Смена вентиля до 20 мм</t>
  </si>
  <si>
    <t>Смена стекл</t>
  </si>
  <si>
    <t>Удаление воздуха со стояков отопления</t>
  </si>
  <si>
    <t>Старшие по дому (льготы)</t>
  </si>
  <si>
    <t>период: 01.01.2020-31.12.2020</t>
  </si>
  <si>
    <t>Доходы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</si>
  <si>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</si>
  <si>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</si>
  <si>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по дому на 31.12.2020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</si>
  <si>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</si>
  <si>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</si>
  <si>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</si>
  <si>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</si>
  <si>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Гор. вода потр.при содер.общего имущ-ва  в МКД 3,4 кв.2020г. 1-5эт.К=0</t>
  </si>
  <si>
    <t>Организация мест накоп.ртуть сод-х ламп 3,4 кв. 2020г. К=0,6;0,8;0,85;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</si>
  <si>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</si>
  <si>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</si>
  <si>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</si>
  <si>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</si>
  <si>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Уборка МОП 1,2 кв. 2020 г. К=0,8</t>
  </si>
  <si>
    <t>Вывоз ТКО 1,2 кв. 2020 г. К=0,6;0,8;0,85;0,9;1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</si>
  <si>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</si>
  <si>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</si>
  <si>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</si>
  <si>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</si>
  <si>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</si>
  <si>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 ДРС 1,2 кв. 2020 г. коэф. 0,8</t>
  </si>
  <si>
    <t>Содержание ДРС 3,4 кв. 2020 г. коэф.0,8;0,85;0,9;1</t>
  </si>
  <si>
    <t>Дезинсекция Портал 75</t>
  </si>
  <si>
    <t>Организация мест накоп.ртуть сод-х ламп 1,2 кв. 2020г. К=0,6;0,8;0,89</t>
  </si>
  <si>
    <t>Ремонт металлического забора</t>
  </si>
  <si>
    <t>Уборка придомовой территории 1,2 кв. 2020 г. К=0,8</t>
  </si>
  <si>
    <t>Уборка придомовой территории 3,4 кв. 2020 г. К=0,6;0,8</t>
  </si>
  <si>
    <t>Установка песочницы</t>
  </si>
  <si>
    <t>Установка скамейки (без с/ти скамейки)</t>
  </si>
  <si>
    <t>Закрытие задвижек,отк-е сбросников перед опр-кой,от-е задвиж после опр</t>
  </si>
  <si>
    <t>дом</t>
  </si>
  <si>
    <t>Наладка теплоузла (снятие, установка конусов)</t>
  </si>
  <si>
    <t>1 дом</t>
  </si>
  <si>
    <t>Осмотр подвала</t>
  </si>
  <si>
    <t>Осмотр сантех. оборудования</t>
  </si>
  <si>
    <t>Осмотр электросчетчика</t>
  </si>
  <si>
    <t>Отключение отопления</t>
  </si>
  <si>
    <t>Очистка подвала, 1 мкр 29</t>
  </si>
  <si>
    <t>Очистка труб ХВС, ГВС</t>
  </si>
  <si>
    <t>Подготовка и гидропромывка дома</t>
  </si>
  <si>
    <t>Промывка канализационного выпуска</t>
  </si>
  <si>
    <t>Прочистка внутренней канализационной сети</t>
  </si>
  <si>
    <t>1м</t>
  </si>
  <si>
    <t>Ремонт КНС</t>
  </si>
  <si>
    <t>1 пм</t>
  </si>
  <si>
    <t>Сброс воздуха со стояков отопления с использованием а/м газель</t>
  </si>
  <si>
    <t>Чистка водоподогревателя</t>
  </si>
  <si>
    <t>Восстановление подъездного отопления</t>
  </si>
  <si>
    <t>Навеска замка (крабовый)</t>
  </si>
  <si>
    <t>Ремонт металлической двери</t>
  </si>
  <si>
    <t>Ремонт мусоропровода</t>
  </si>
  <si>
    <t>п/м</t>
  </si>
  <si>
    <t>Ремонт примыкания с балконом</t>
  </si>
  <si>
    <t>Установка информационного стенда</t>
  </si>
  <si>
    <t>Установка светильников с датчиком на движение</t>
  </si>
  <si>
    <t>Установка светодиодного фонаря</t>
  </si>
  <si>
    <t>Установка электро розетки в местах общего пользования</t>
  </si>
  <si>
    <t xml:space="preserve">Накопительная по работам за период c  01.01.2020 по  31.12.2020 г.                                                                                   </t>
  </si>
  <si>
    <t>Изоляция труб отопления</t>
  </si>
  <si>
    <t>подвал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</si>
</sst>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&quot;р.&quot;"/>
    <numFmt numFmtId="166" formatCode="_-* #,##0.00_-;\-* #,##0.00_-;_-* &quot;-&quot;??_-;_-@_-"/>
    <numFmt numFmtId="167" formatCode="_-* #&quot; &quot;##0.00_-;\-* #&quot; &quot;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55">
    <xf numFmtId="0" fontId="0" fillId="0" borderId="0" xfId="0"/>
    <xf numFmtId="165" fontId="4" fillId="3" borderId="2" xfId="1" applyNumberFormat="1" applyFont="1" applyFill="1" applyBorder="1" applyAlignment="1">
      <alignment horizontal="center" vertical="center" wrapText="1"/>
    </xf>
    <xf numFmtId="164" fontId="2" fillId="3" borderId="2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4" fontId="4" fillId="3" borderId="2" xfId="3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6" fillId="3" borderId="2" xfId="3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4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2" fontId="4" fillId="3" borderId="2" xfId="1" applyNumberFormat="1" applyFont="1" applyFill="1" applyBorder="1" applyAlignment="1">
      <alignment horizontal="right"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right" vertical="center" wrapText="1"/>
    </xf>
    <xf numFmtId="2" fontId="6" fillId="3" borderId="2" xfId="3" applyNumberFormat="1" applyFont="1" applyFill="1" applyBorder="1" applyAlignment="1">
      <alignment horizontal="right" vertical="center" wrapText="1"/>
    </xf>
    <xf numFmtId="2" fontId="2" fillId="3" borderId="0" xfId="0" applyNumberFormat="1" applyFont="1" applyFill="1" applyAlignment="1">
      <alignment horizontal="righ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5" fillId="3" borderId="2" xfId="2" applyFont="1" applyFill="1" applyBorder="1" applyAlignment="1" applyProtection="1">
      <alignment horizontal="right" vertical="center" wrapText="1"/>
    </xf>
    <xf numFmtId="0" fontId="10" fillId="3" borderId="2" xfId="2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2" fillId="3" borderId="0" xfId="0" applyFont="1" applyFill="1"/>
    <xf numFmtId="165" fontId="12" fillId="3" borderId="2" xfId="1" applyNumberFormat="1" applyFont="1" applyFill="1" applyBorder="1" applyAlignment="1">
      <alignment horizontal="center" vertical="center" wrapText="1"/>
    </xf>
    <xf numFmtId="2" fontId="12" fillId="3" borderId="2" xfId="1" applyNumberFormat="1" applyFont="1" applyFill="1" applyBorder="1" applyAlignment="1">
      <alignment horizontal="right" vertical="center" wrapText="1"/>
    </xf>
    <xf numFmtId="164" fontId="12" fillId="3" borderId="2" xfId="3" applyFont="1" applyFill="1" applyBorder="1" applyAlignment="1">
      <alignment horizontal="center" vertical="center" wrapText="1"/>
    </xf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166" fontId="6" fillId="3" borderId="2" xfId="0" applyNumberFormat="1" applyFont="1" applyFill="1" applyBorder="1" applyAlignment="1">
      <alignment horizontal="right"/>
    </xf>
    <xf numFmtId="49" fontId="0" fillId="0" borderId="3" xfId="0" applyNumberFormat="1" applyFill="1" applyBorder="1"/>
    <xf numFmtId="0" fontId="8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167" fontId="0" fillId="0" borderId="3" xfId="0" applyNumberFormat="1" applyFill="1" applyBorder="1"/>
    <xf numFmtId="49" fontId="0" fillId="4" borderId="3" xfId="0" applyNumberFormat="1" applyFill="1" applyBorder="1"/>
    <xf numFmtId="167" fontId="0" fillId="4" borderId="3" xfId="0" applyNumberFormat="1" applyFill="1" applyBorder="1"/>
    <xf numFmtId="0" fontId="0" fillId="4" borderId="0" xfId="0" applyFill="1"/>
    <xf numFmtId="167" fontId="11" fillId="0" borderId="3" xfId="0" applyNumberFormat="1" applyFont="1" applyFill="1" applyBorder="1"/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2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0">
          <cell r="C60">
            <v>571006.11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>
      <selection activeCell="A11" sqref="A11:E11"/>
    </sheetView>
  </sheetViews>
  <sheetFormatPr defaultRowHeight="15" outlineLevelRow="2"/>
  <cols>
    <col min="1" max="1" width="59.5703125" style="24" customWidth="1"/>
    <col min="2" max="2" width="15.5703125" style="5" hidden="1" customWidth="1"/>
    <col min="3" max="3" width="15.5703125" style="21" customWidth="1"/>
    <col min="4" max="4" width="9.28515625" style="31" customWidth="1"/>
    <col min="5" max="5" width="13.140625" style="11" customWidth="1"/>
    <col min="6" max="6" width="13.85546875" style="12" customWidth="1"/>
    <col min="7" max="16384" width="9.140625" style="12"/>
  </cols>
  <sheetData>
    <row r="1" spans="1:5" ht="60" customHeight="1">
      <c r="A1" s="49" t="s">
        <v>10</v>
      </c>
      <c r="B1" s="49"/>
      <c r="C1" s="49"/>
      <c r="D1" s="49"/>
      <c r="E1" s="49"/>
    </row>
    <row r="2" spans="1:5" ht="17.25" customHeight="1">
      <c r="A2" s="4" t="s">
        <v>37</v>
      </c>
      <c r="B2" s="5" t="s">
        <v>8</v>
      </c>
      <c r="C2" s="51" t="s">
        <v>53</v>
      </c>
      <c r="D2" s="51"/>
      <c r="E2" s="51"/>
    </row>
    <row r="3" spans="1:5" ht="57">
      <c r="A3" s="22" t="s">
        <v>3</v>
      </c>
      <c r="B3" s="1" t="s">
        <v>0</v>
      </c>
      <c r="C3" s="16" t="s">
        <v>38</v>
      </c>
      <c r="D3" s="25" t="s">
        <v>1</v>
      </c>
      <c r="E3" s="6" t="s">
        <v>2</v>
      </c>
    </row>
    <row r="4" spans="1:5">
      <c r="A4" s="52" t="s">
        <v>54</v>
      </c>
      <c r="B4" s="53"/>
      <c r="C4" s="53"/>
      <c r="D4" s="53"/>
      <c r="E4" s="54"/>
    </row>
    <row r="5" spans="1:5" ht="28.5">
      <c r="A5" s="22" t="s">
        <v>55</v>
      </c>
      <c r="B5" s="1"/>
      <c r="C5" s="16">
        <v>1015895.89</v>
      </c>
      <c r="D5" s="26" t="s">
        <v>36</v>
      </c>
      <c r="E5" s="6"/>
    </row>
    <row r="6" spans="1:5">
      <c r="A6" s="22" t="s">
        <v>56</v>
      </c>
      <c r="B6" s="1"/>
      <c r="C6" s="16">
        <v>1043459.34</v>
      </c>
      <c r="D6" s="26" t="s">
        <v>36</v>
      </c>
      <c r="E6" s="6"/>
    </row>
    <row r="7" spans="1:5" ht="28.5">
      <c r="A7" s="22" t="s">
        <v>57</v>
      </c>
      <c r="B7" s="1"/>
      <c r="C7" s="16">
        <f>C6-C5</f>
        <v>27563.449999999953</v>
      </c>
      <c r="D7" s="26" t="s">
        <v>36</v>
      </c>
      <c r="E7" s="6"/>
    </row>
    <row r="8" spans="1:5">
      <c r="A8" s="22" t="s">
        <v>11</v>
      </c>
      <c r="B8" s="1"/>
      <c r="C8" s="16">
        <f>C9</f>
        <v>16929.599999999999</v>
      </c>
      <c r="D8" s="26" t="s">
        <v>36</v>
      </c>
      <c r="E8" s="6"/>
    </row>
    <row r="9" spans="1:5">
      <c r="A9" s="32" t="s">
        <v>12</v>
      </c>
      <c r="B9" s="34"/>
      <c r="C9" s="35">
        <f>750*12+660.8*12</f>
        <v>16929.599999999999</v>
      </c>
      <c r="D9" s="26" t="s">
        <v>36</v>
      </c>
      <c r="E9" s="36"/>
    </row>
    <row r="10" spans="1:5">
      <c r="A10" s="14" t="s">
        <v>58</v>
      </c>
      <c r="B10" s="7"/>
      <c r="C10" s="17">
        <f>C5</f>
        <v>1015895.89</v>
      </c>
      <c r="D10" s="26" t="s">
        <v>36</v>
      </c>
      <c r="E10" s="2"/>
    </row>
    <row r="11" spans="1:5">
      <c r="A11" s="50" t="s">
        <v>13</v>
      </c>
      <c r="B11" s="50"/>
      <c r="C11" s="50"/>
      <c r="D11" s="50"/>
      <c r="E11" s="50"/>
    </row>
    <row r="12" spans="1:5" ht="29.25" thickBot="1">
      <c r="A12" s="14" t="s">
        <v>15</v>
      </c>
      <c r="B12" s="7" t="e">
        <f>#REF!</f>
        <v>#REF!</v>
      </c>
      <c r="C12" s="17">
        <f>C13+C14</f>
        <v>185254.91999999998</v>
      </c>
      <c r="D12" s="27"/>
      <c r="E12" s="2"/>
    </row>
    <row r="13" spans="1:5" s="37" customFormat="1" ht="15.75" thickBot="1">
      <c r="A13" s="41" t="s">
        <v>59</v>
      </c>
      <c r="B13" s="41"/>
      <c r="C13" s="44">
        <v>90676.2</v>
      </c>
      <c r="D13" s="41" t="s">
        <v>6</v>
      </c>
      <c r="E13" s="44">
        <v>22956</v>
      </c>
    </row>
    <row r="14" spans="1:5" s="37" customFormat="1" ht="15.75" thickBot="1">
      <c r="A14" s="41" t="s">
        <v>60</v>
      </c>
      <c r="B14" s="41"/>
      <c r="C14" s="44">
        <v>94578.72</v>
      </c>
      <c r="D14" s="41" t="s">
        <v>4</v>
      </c>
      <c r="E14" s="44">
        <v>22956</v>
      </c>
    </row>
    <row r="15" spans="1:5" ht="29.25" thickBot="1">
      <c r="A15" s="14" t="s">
        <v>16</v>
      </c>
      <c r="B15" s="7" t="e">
        <f>#REF!</f>
        <v>#REF!</v>
      </c>
      <c r="C15" s="17">
        <f>C16+C17</f>
        <v>80147.51999999999</v>
      </c>
      <c r="D15" s="27"/>
      <c r="E15" s="2"/>
    </row>
    <row r="16" spans="1:5" s="37" customFormat="1" ht="15.75" thickBot="1">
      <c r="A16" s="41" t="s">
        <v>68</v>
      </c>
      <c r="B16" s="41"/>
      <c r="C16" s="44">
        <v>36519.339999999997</v>
      </c>
      <c r="D16" s="41" t="s">
        <v>4</v>
      </c>
      <c r="E16" s="44">
        <v>21999.599999999999</v>
      </c>
    </row>
    <row r="17" spans="1:5" s="37" customFormat="1" ht="15.75" thickBot="1">
      <c r="A17" s="41" t="s">
        <v>61</v>
      </c>
      <c r="B17" s="41"/>
      <c r="C17" s="44">
        <v>43628.18</v>
      </c>
      <c r="D17" s="41" t="s">
        <v>4</v>
      </c>
      <c r="E17" s="44">
        <v>22962.2</v>
      </c>
    </row>
    <row r="18" spans="1:5" ht="29.25" thickBot="1">
      <c r="A18" s="14" t="s">
        <v>17</v>
      </c>
      <c r="B18" s="8" t="e">
        <f>#REF!+#REF!</f>
        <v>#REF!</v>
      </c>
      <c r="C18" s="17">
        <f>C19</f>
        <v>9183.14</v>
      </c>
      <c r="D18" s="28"/>
      <c r="E18" s="2"/>
    </row>
    <row r="19" spans="1:5" s="37" customFormat="1" ht="15.75" thickBot="1">
      <c r="A19" s="41" t="s">
        <v>69</v>
      </c>
      <c r="B19" s="41"/>
      <c r="C19" s="44">
        <v>9183.14</v>
      </c>
      <c r="D19" s="41" t="s">
        <v>14</v>
      </c>
      <c r="E19" s="44">
        <v>142</v>
      </c>
    </row>
    <row r="20" spans="1:5" ht="43.5" thickBot="1">
      <c r="A20" s="14" t="s">
        <v>18</v>
      </c>
      <c r="B20" s="7"/>
      <c r="C20" s="17">
        <f>SUM(C21:C26)</f>
        <v>25940.28</v>
      </c>
      <c r="D20" s="27"/>
      <c r="E20" s="2"/>
    </row>
    <row r="21" spans="1:5" s="37" customFormat="1" ht="15.75" thickBot="1">
      <c r="A21" s="41" t="s">
        <v>62</v>
      </c>
      <c r="B21" s="41"/>
      <c r="C21" s="44">
        <v>2295.6</v>
      </c>
      <c r="D21" s="41" t="s">
        <v>4</v>
      </c>
      <c r="E21" s="44">
        <v>22956</v>
      </c>
    </row>
    <row r="22" spans="1:5" s="37" customFormat="1" ht="15.75" thickBot="1">
      <c r="A22" s="41" t="s">
        <v>70</v>
      </c>
      <c r="B22" s="41"/>
      <c r="C22" s="44">
        <v>2066.04</v>
      </c>
      <c r="D22" s="41" t="s">
        <v>4</v>
      </c>
      <c r="E22" s="44">
        <v>22956</v>
      </c>
    </row>
    <row r="23" spans="1:5" s="37" customFormat="1" ht="15.75" thickBot="1">
      <c r="A23" s="41" t="s">
        <v>71</v>
      </c>
      <c r="B23" s="41"/>
      <c r="C23" s="44">
        <v>2066.04</v>
      </c>
      <c r="D23" s="41" t="s">
        <v>4</v>
      </c>
      <c r="E23" s="44">
        <v>22956</v>
      </c>
    </row>
    <row r="24" spans="1:5" s="37" customFormat="1" ht="15.75" thickBot="1">
      <c r="A24" s="41" t="s">
        <v>72</v>
      </c>
      <c r="B24" s="41"/>
      <c r="C24" s="44">
        <v>2066.04</v>
      </c>
      <c r="D24" s="41" t="s">
        <v>4</v>
      </c>
      <c r="E24" s="44">
        <v>22956</v>
      </c>
    </row>
    <row r="25" spans="1:5" s="37" customFormat="1" ht="15.75" thickBot="1">
      <c r="A25" s="41" t="s">
        <v>73</v>
      </c>
      <c r="B25" s="41"/>
      <c r="C25" s="44">
        <v>8723.2800000000007</v>
      </c>
      <c r="D25" s="41" t="s">
        <v>4</v>
      </c>
      <c r="E25" s="44">
        <v>22956</v>
      </c>
    </row>
    <row r="26" spans="1:5" s="37" customFormat="1" ht="15.75" thickBot="1">
      <c r="A26" s="41" t="s">
        <v>74</v>
      </c>
      <c r="B26" s="41"/>
      <c r="C26" s="44">
        <v>8723.2800000000007</v>
      </c>
      <c r="D26" s="41" t="s">
        <v>4</v>
      </c>
      <c r="E26" s="44">
        <v>22956</v>
      </c>
    </row>
    <row r="27" spans="1:5" ht="43.5" outlineLevel="1" thickBot="1">
      <c r="A27" s="14" t="s">
        <v>20</v>
      </c>
      <c r="B27" s="13"/>
      <c r="C27" s="17">
        <f>SUM(C28:C39)</f>
        <v>18358.050000000003</v>
      </c>
      <c r="D27" s="29"/>
      <c r="E27" s="13"/>
    </row>
    <row r="28" spans="1:5" s="37" customFormat="1" ht="15.75" thickBot="1">
      <c r="A28" s="41" t="s">
        <v>102</v>
      </c>
      <c r="B28" s="41"/>
      <c r="C28" s="44">
        <v>5992.68</v>
      </c>
      <c r="D28" s="41" t="s">
        <v>39</v>
      </c>
      <c r="E28" s="44">
        <v>1</v>
      </c>
    </row>
    <row r="29" spans="1:5" s="37" customFormat="1" ht="15.75" thickBot="1">
      <c r="A29" s="41" t="s">
        <v>47</v>
      </c>
      <c r="B29" s="41"/>
      <c r="C29" s="44">
        <v>1111.5999999999999</v>
      </c>
      <c r="D29" s="41" t="s">
        <v>48</v>
      </c>
      <c r="E29" s="44">
        <v>14</v>
      </c>
    </row>
    <row r="30" spans="1:5" s="37" customFormat="1" ht="15.75" thickBot="1">
      <c r="A30" s="41" t="s">
        <v>103</v>
      </c>
      <c r="B30" s="41"/>
      <c r="C30" s="44">
        <v>333.38</v>
      </c>
      <c r="D30" s="41" t="s">
        <v>48</v>
      </c>
      <c r="E30" s="44">
        <v>1</v>
      </c>
    </row>
    <row r="31" spans="1:5" s="37" customFormat="1" ht="15.75" thickBot="1">
      <c r="A31" s="41" t="s">
        <v>104</v>
      </c>
      <c r="B31" s="41"/>
      <c r="C31" s="44">
        <v>2155.67</v>
      </c>
      <c r="D31" s="41" t="s">
        <v>48</v>
      </c>
      <c r="E31" s="44">
        <v>1</v>
      </c>
    </row>
    <row r="32" spans="1:5" s="37" customFormat="1" ht="15.75" thickBot="1">
      <c r="A32" s="41" t="s">
        <v>105</v>
      </c>
      <c r="B32" s="41"/>
      <c r="C32" s="44">
        <v>521.12</v>
      </c>
      <c r="D32" s="41" t="s">
        <v>106</v>
      </c>
      <c r="E32" s="44">
        <v>1</v>
      </c>
    </row>
    <row r="33" spans="1:5" s="37" customFormat="1" ht="15.75" thickBot="1">
      <c r="A33" s="41" t="s">
        <v>107</v>
      </c>
      <c r="B33" s="41"/>
      <c r="C33" s="44">
        <v>4437.7700000000004</v>
      </c>
      <c r="D33" s="41" t="s">
        <v>48</v>
      </c>
      <c r="E33" s="44">
        <v>1</v>
      </c>
    </row>
    <row r="34" spans="1:5" s="37" customFormat="1" ht="15.75" thickBot="1">
      <c r="A34" s="41" t="s">
        <v>50</v>
      </c>
      <c r="B34" s="41"/>
      <c r="C34" s="44">
        <v>372.21</v>
      </c>
      <c r="D34" s="41" t="s">
        <v>4</v>
      </c>
      <c r="E34" s="44">
        <v>0.5</v>
      </c>
    </row>
    <row r="35" spans="1:5" s="37" customFormat="1" ht="15.75" thickBot="1">
      <c r="A35" s="41" t="s">
        <v>108</v>
      </c>
      <c r="B35" s="41"/>
      <c r="C35" s="44">
        <v>250.09</v>
      </c>
      <c r="D35" s="41" t="s">
        <v>48</v>
      </c>
      <c r="E35" s="44">
        <v>1</v>
      </c>
    </row>
    <row r="36" spans="1:5" s="37" customFormat="1" ht="15.75" thickBot="1">
      <c r="A36" s="41" t="s">
        <v>109</v>
      </c>
      <c r="B36" s="41"/>
      <c r="C36" s="44">
        <v>2065.6999999999998</v>
      </c>
      <c r="D36" s="41" t="s">
        <v>5</v>
      </c>
      <c r="E36" s="44">
        <v>2</v>
      </c>
    </row>
    <row r="37" spans="1:5" s="37" customFormat="1" ht="15.75" thickBot="1">
      <c r="A37" s="41" t="s">
        <v>110</v>
      </c>
      <c r="B37" s="41"/>
      <c r="C37" s="44">
        <v>320.08</v>
      </c>
      <c r="D37" s="41" t="s">
        <v>48</v>
      </c>
      <c r="E37" s="44">
        <v>1</v>
      </c>
    </row>
    <row r="38" spans="1:5" s="37" customFormat="1" ht="15.75" thickBot="1">
      <c r="A38" s="41" t="s">
        <v>111</v>
      </c>
      <c r="B38" s="41"/>
      <c r="C38" s="44">
        <v>363.1</v>
      </c>
      <c r="D38" s="41" t="s">
        <v>48</v>
      </c>
      <c r="E38" s="44">
        <v>1</v>
      </c>
    </row>
    <row r="39" spans="1:5" s="37" customFormat="1" ht="15.75" thickBot="1">
      <c r="A39" s="41" t="s">
        <v>35</v>
      </c>
      <c r="B39" s="41"/>
      <c r="C39" s="44">
        <v>434.65</v>
      </c>
      <c r="D39" s="41" t="s">
        <v>5</v>
      </c>
      <c r="E39" s="44">
        <v>5</v>
      </c>
    </row>
    <row r="40" spans="1:5" s="33" customFormat="1" ht="52.5" customHeight="1" outlineLevel="2" thickBot="1">
      <c r="A40" s="14" t="s">
        <v>21</v>
      </c>
      <c r="B40" s="15"/>
      <c r="C40" s="40">
        <f>SUM(C41:C60)</f>
        <v>148650.56999999995</v>
      </c>
      <c r="D40" s="18"/>
      <c r="E40" s="15"/>
    </row>
    <row r="41" spans="1:5" s="37" customFormat="1" ht="15.75" thickBot="1">
      <c r="A41" s="41" t="s">
        <v>31</v>
      </c>
      <c r="B41" s="41"/>
      <c r="C41" s="44">
        <v>4537.2</v>
      </c>
      <c r="D41" s="41" t="s">
        <v>32</v>
      </c>
      <c r="E41" s="44">
        <v>8</v>
      </c>
    </row>
    <row r="42" spans="1:5" s="37" customFormat="1" ht="15.75" thickBot="1">
      <c r="A42" s="41" t="s">
        <v>84</v>
      </c>
      <c r="B42" s="41"/>
      <c r="C42" s="44">
        <v>491.52</v>
      </c>
      <c r="D42" s="41" t="s">
        <v>85</v>
      </c>
      <c r="E42" s="44">
        <v>1</v>
      </c>
    </row>
    <row r="43" spans="1:5" s="37" customFormat="1" ht="15.75" thickBot="1">
      <c r="A43" s="41" t="s">
        <v>41</v>
      </c>
      <c r="B43" s="41"/>
      <c r="C43" s="44">
        <v>1618.72</v>
      </c>
      <c r="D43" s="41" t="s">
        <v>33</v>
      </c>
      <c r="E43" s="44">
        <v>2</v>
      </c>
    </row>
    <row r="44" spans="1:5" s="37" customFormat="1" ht="15.75" thickBot="1">
      <c r="A44" s="41" t="s">
        <v>113</v>
      </c>
      <c r="B44" s="41"/>
      <c r="C44" s="44">
        <f>160*227+160*281</f>
        <v>81280</v>
      </c>
      <c r="D44" s="41" t="s">
        <v>114</v>
      </c>
      <c r="E44" s="44">
        <v>1</v>
      </c>
    </row>
    <row r="45" spans="1:5" s="37" customFormat="1" ht="15.75" thickBot="1">
      <c r="A45" s="41" t="s">
        <v>86</v>
      </c>
      <c r="B45" s="41"/>
      <c r="C45" s="44">
        <v>1543.87</v>
      </c>
      <c r="D45" s="41" t="s">
        <v>87</v>
      </c>
      <c r="E45" s="44">
        <v>1</v>
      </c>
    </row>
    <row r="46" spans="1:5" s="37" customFormat="1" ht="15.75" thickBot="1">
      <c r="A46" s="41" t="s">
        <v>88</v>
      </c>
      <c r="B46" s="41"/>
      <c r="C46" s="44">
        <v>2288.58</v>
      </c>
      <c r="D46" s="41" t="s">
        <v>87</v>
      </c>
      <c r="E46" s="44">
        <v>6</v>
      </c>
    </row>
    <row r="47" spans="1:5" s="37" customFormat="1" ht="15.75" thickBot="1">
      <c r="A47" s="41" t="s">
        <v>89</v>
      </c>
      <c r="B47" s="41"/>
      <c r="C47" s="44">
        <v>1395.03</v>
      </c>
      <c r="D47" s="41" t="s">
        <v>48</v>
      </c>
      <c r="E47" s="44">
        <v>7</v>
      </c>
    </row>
    <row r="48" spans="1:5" s="37" customFormat="1" ht="15.75" thickBot="1">
      <c r="A48" s="41" t="s">
        <v>90</v>
      </c>
      <c r="B48" s="41"/>
      <c r="C48" s="44">
        <v>196.2</v>
      </c>
      <c r="D48" s="41" t="s">
        <v>48</v>
      </c>
      <c r="E48" s="44">
        <v>1</v>
      </c>
    </row>
    <row r="49" spans="1:5" s="37" customFormat="1" ht="15.75" thickBot="1">
      <c r="A49" s="41" t="s">
        <v>91</v>
      </c>
      <c r="B49" s="41"/>
      <c r="C49" s="44">
        <v>1117.43</v>
      </c>
      <c r="D49" s="41" t="s">
        <v>48</v>
      </c>
      <c r="E49" s="44">
        <v>1</v>
      </c>
    </row>
    <row r="50" spans="1:5" s="37" customFormat="1" ht="15.75" thickBot="1">
      <c r="A50" s="41" t="s">
        <v>34</v>
      </c>
      <c r="B50" s="41"/>
      <c r="C50" s="44">
        <v>1811.68</v>
      </c>
      <c r="D50" s="41" t="s">
        <v>6</v>
      </c>
      <c r="E50" s="44">
        <v>13</v>
      </c>
    </row>
    <row r="51" spans="1:5" s="37" customFormat="1" ht="15.75" thickBot="1">
      <c r="A51" s="41" t="s">
        <v>92</v>
      </c>
      <c r="B51" s="41"/>
      <c r="C51" s="44">
        <v>23539.68</v>
      </c>
      <c r="D51" s="41" t="s">
        <v>4</v>
      </c>
      <c r="E51" s="44">
        <v>1</v>
      </c>
    </row>
    <row r="52" spans="1:5" s="37" customFormat="1" ht="15.75" thickBot="1">
      <c r="A52" s="41" t="s">
        <v>93</v>
      </c>
      <c r="B52" s="41"/>
      <c r="C52" s="44">
        <v>12.07</v>
      </c>
      <c r="D52" s="41" t="s">
        <v>6</v>
      </c>
      <c r="E52" s="44">
        <v>0.1</v>
      </c>
    </row>
    <row r="53" spans="1:5" s="37" customFormat="1" ht="15.75" thickBot="1">
      <c r="A53" s="41" t="s">
        <v>94</v>
      </c>
      <c r="B53" s="41"/>
      <c r="C53" s="44">
        <v>11242.02</v>
      </c>
      <c r="D53" s="41" t="s">
        <v>87</v>
      </c>
      <c r="E53" s="44">
        <v>1</v>
      </c>
    </row>
    <row r="54" spans="1:5" s="37" customFormat="1" ht="15.75" thickBot="1">
      <c r="A54" s="41" t="s">
        <v>95</v>
      </c>
      <c r="B54" s="41"/>
      <c r="C54" s="44">
        <v>1315.81</v>
      </c>
      <c r="D54" s="41" t="s">
        <v>39</v>
      </c>
      <c r="E54" s="44">
        <v>1</v>
      </c>
    </row>
    <row r="55" spans="1:5" s="37" customFormat="1" ht="15.75" thickBot="1">
      <c r="A55" s="41" t="s">
        <v>96</v>
      </c>
      <c r="B55" s="41"/>
      <c r="C55" s="44">
        <v>2452.5</v>
      </c>
      <c r="D55" s="41" t="s">
        <v>97</v>
      </c>
      <c r="E55" s="44">
        <v>15</v>
      </c>
    </row>
    <row r="56" spans="1:5" s="37" customFormat="1" ht="15.75" thickBot="1">
      <c r="A56" s="41" t="s">
        <v>98</v>
      </c>
      <c r="B56" s="41"/>
      <c r="C56" s="44">
        <v>5233.6499999999996</v>
      </c>
      <c r="D56" s="41" t="s">
        <v>99</v>
      </c>
      <c r="E56" s="44">
        <v>5</v>
      </c>
    </row>
    <row r="57" spans="1:5" s="37" customFormat="1" ht="15.75" thickBot="1">
      <c r="A57" s="41" t="s">
        <v>100</v>
      </c>
      <c r="B57" s="41"/>
      <c r="C57" s="44">
        <v>1389</v>
      </c>
      <c r="D57" s="41" t="s">
        <v>33</v>
      </c>
      <c r="E57" s="44">
        <v>2</v>
      </c>
    </row>
    <row r="58" spans="1:5" s="37" customFormat="1" ht="15.75" thickBot="1">
      <c r="A58" s="41" t="s">
        <v>49</v>
      </c>
      <c r="B58" s="41"/>
      <c r="C58" s="44">
        <v>609.99</v>
      </c>
      <c r="D58" s="41" t="s">
        <v>48</v>
      </c>
      <c r="E58" s="44">
        <v>1</v>
      </c>
    </row>
    <row r="59" spans="1:5" s="37" customFormat="1" ht="15.75" thickBot="1">
      <c r="A59" s="41" t="s">
        <v>51</v>
      </c>
      <c r="B59" s="41"/>
      <c r="C59" s="44">
        <v>2176.44</v>
      </c>
      <c r="D59" s="41" t="s">
        <v>33</v>
      </c>
      <c r="E59" s="44">
        <v>3</v>
      </c>
    </row>
    <row r="60" spans="1:5" s="37" customFormat="1" ht="15.75" thickBot="1">
      <c r="A60" s="41" t="s">
        <v>101</v>
      </c>
      <c r="B60" s="41"/>
      <c r="C60" s="44">
        <v>4399.18</v>
      </c>
      <c r="D60" s="41" t="s">
        <v>48</v>
      </c>
      <c r="E60" s="44">
        <v>1</v>
      </c>
    </row>
    <row r="61" spans="1:5" s="33" customFormat="1" ht="28.5" outlineLevel="2">
      <c r="A61" s="14" t="s">
        <v>22</v>
      </c>
      <c r="B61" s="15"/>
      <c r="C61" s="18">
        <v>0</v>
      </c>
      <c r="D61" s="18"/>
      <c r="E61" s="15"/>
    </row>
    <row r="62" spans="1:5" ht="28.5">
      <c r="A62" s="14" t="s">
        <v>23</v>
      </c>
      <c r="B62" s="7" t="e">
        <f>SUM(#REF!)</f>
        <v>#REF!</v>
      </c>
      <c r="C62" s="17">
        <v>0</v>
      </c>
      <c r="D62" s="27"/>
      <c r="E62" s="2"/>
    </row>
    <row r="63" spans="1:5" ht="28.5">
      <c r="A63" s="14" t="s">
        <v>24</v>
      </c>
      <c r="B63" s="7" t="e">
        <f>#REF!</f>
        <v>#REF!</v>
      </c>
      <c r="C63" s="17">
        <v>0</v>
      </c>
      <c r="D63" s="27"/>
      <c r="E63" s="2"/>
    </row>
    <row r="64" spans="1:5" ht="29.25" thickBot="1">
      <c r="A64" s="14" t="s">
        <v>25</v>
      </c>
      <c r="B64" s="7" t="e">
        <f>#REF!+#REF!</f>
        <v>#REF!</v>
      </c>
      <c r="C64" s="17">
        <f>SUM(C65:C65)</f>
        <v>4514.7299999999996</v>
      </c>
      <c r="D64" s="27"/>
      <c r="E64" s="2"/>
    </row>
    <row r="65" spans="1:5" s="37" customFormat="1" ht="15.75" thickBot="1">
      <c r="A65" s="41" t="s">
        <v>40</v>
      </c>
      <c r="B65" s="41"/>
      <c r="C65" s="44">
        <v>4514.7299999999996</v>
      </c>
      <c r="D65" s="41" t="s">
        <v>4</v>
      </c>
      <c r="E65" s="44">
        <v>33</v>
      </c>
    </row>
    <row r="66" spans="1:5" ht="28.5">
      <c r="A66" s="14" t="s">
        <v>26</v>
      </c>
      <c r="B66" s="7" t="e">
        <f>#REF!</f>
        <v>#REF!</v>
      </c>
      <c r="C66" s="17">
        <v>0</v>
      </c>
      <c r="D66" s="27"/>
      <c r="E66" s="2"/>
    </row>
    <row r="67" spans="1:5" ht="29.25" thickBot="1">
      <c r="A67" s="14" t="s">
        <v>27</v>
      </c>
      <c r="B67" s="7" t="e">
        <f>#REF!+#REF!</f>
        <v>#REF!</v>
      </c>
      <c r="C67" s="17">
        <f>C68+C69</f>
        <v>42698.16</v>
      </c>
      <c r="D67" s="27"/>
      <c r="E67" s="2"/>
    </row>
    <row r="68" spans="1:5" s="37" customFormat="1" ht="15.75" thickBot="1">
      <c r="A68" s="41" t="s">
        <v>75</v>
      </c>
      <c r="B68" s="41"/>
      <c r="C68" s="44">
        <v>20660.400000000001</v>
      </c>
      <c r="D68" s="41" t="s">
        <v>6</v>
      </c>
      <c r="E68" s="44">
        <v>22956</v>
      </c>
    </row>
    <row r="69" spans="1:5" s="37" customFormat="1" ht="15.75" thickBot="1">
      <c r="A69" s="41" t="s">
        <v>76</v>
      </c>
      <c r="B69" s="41"/>
      <c r="C69" s="44">
        <v>22037.759999999998</v>
      </c>
      <c r="D69" s="41" t="s">
        <v>4</v>
      </c>
      <c r="E69" s="44">
        <v>22956</v>
      </c>
    </row>
    <row r="70" spans="1:5" ht="43.5" thickBot="1">
      <c r="A70" s="14" t="s">
        <v>28</v>
      </c>
      <c r="B70" s="7" t="e">
        <f>#REF!</f>
        <v>#REF!</v>
      </c>
      <c r="C70" s="17">
        <f>SUM(C71:C72)</f>
        <v>4386</v>
      </c>
      <c r="D70" s="27"/>
      <c r="E70" s="2"/>
    </row>
    <row r="71" spans="1:5" s="37" customFormat="1" ht="15.75" thickBot="1">
      <c r="A71" s="41" t="s">
        <v>77</v>
      </c>
      <c r="B71" s="41"/>
      <c r="C71" s="44">
        <v>2859</v>
      </c>
      <c r="D71" s="41" t="s">
        <v>4</v>
      </c>
      <c r="E71" s="44">
        <v>953</v>
      </c>
    </row>
    <row r="72" spans="1:5" s="37" customFormat="1" ht="15.75" thickBot="1">
      <c r="A72" s="41" t="s">
        <v>19</v>
      </c>
      <c r="B72" s="41"/>
      <c r="C72" s="44">
        <v>1527</v>
      </c>
      <c r="D72" s="41" t="s">
        <v>4</v>
      </c>
      <c r="E72" s="44">
        <v>1018</v>
      </c>
    </row>
    <row r="73" spans="1:5" ht="57.75" thickBot="1">
      <c r="A73" s="14" t="s">
        <v>29</v>
      </c>
      <c r="B73" s="7" t="e">
        <f>SUM(#REF!)</f>
        <v>#REF!</v>
      </c>
      <c r="C73" s="17">
        <f>SUM(C74:C80)</f>
        <v>133152.74000000002</v>
      </c>
      <c r="D73" s="27"/>
      <c r="E73" s="2"/>
    </row>
    <row r="74" spans="1:5" s="37" customFormat="1" ht="15.75" thickBot="1">
      <c r="A74" s="41" t="s">
        <v>78</v>
      </c>
      <c r="B74" s="41"/>
      <c r="C74" s="44">
        <v>390.25</v>
      </c>
      <c r="D74" s="41" t="s">
        <v>4</v>
      </c>
      <c r="E74" s="44">
        <v>22956</v>
      </c>
    </row>
    <row r="75" spans="1:5" s="37" customFormat="1" ht="15.75" thickBot="1">
      <c r="A75" s="41" t="s">
        <v>63</v>
      </c>
      <c r="B75" s="41"/>
      <c r="C75" s="44">
        <v>390.25</v>
      </c>
      <c r="D75" s="41" t="s">
        <v>4</v>
      </c>
      <c r="E75" s="44">
        <v>22956</v>
      </c>
    </row>
    <row r="76" spans="1:5" s="37" customFormat="1" ht="15.75" thickBot="1">
      <c r="A76" s="41" t="s">
        <v>79</v>
      </c>
      <c r="B76" s="41"/>
      <c r="C76" s="44">
        <v>3069.3</v>
      </c>
      <c r="D76" s="41" t="s">
        <v>6</v>
      </c>
      <c r="E76" s="44">
        <v>5</v>
      </c>
    </row>
    <row r="77" spans="1:5" s="37" customFormat="1" ht="15.75" thickBot="1">
      <c r="A77" s="41" t="s">
        <v>80</v>
      </c>
      <c r="B77" s="41"/>
      <c r="C77" s="44">
        <v>56242.44</v>
      </c>
      <c r="D77" s="41" t="s">
        <v>4</v>
      </c>
      <c r="E77" s="44">
        <v>22956.1</v>
      </c>
    </row>
    <row r="78" spans="1:5" s="37" customFormat="1" ht="15.75" thickBot="1">
      <c r="A78" s="41" t="s">
        <v>81</v>
      </c>
      <c r="B78" s="41"/>
      <c r="C78" s="44">
        <v>63146.05</v>
      </c>
      <c r="D78" s="41" t="s">
        <v>4</v>
      </c>
      <c r="E78" s="44">
        <v>22962.2</v>
      </c>
    </row>
    <row r="79" spans="1:5" s="37" customFormat="1" ht="15.75" thickBot="1">
      <c r="A79" s="41" t="s">
        <v>82</v>
      </c>
      <c r="B79" s="41"/>
      <c r="C79" s="44">
        <v>112.11</v>
      </c>
      <c r="D79" s="41" t="s">
        <v>48</v>
      </c>
      <c r="E79" s="44">
        <v>0.25</v>
      </c>
    </row>
    <row r="80" spans="1:5" s="37" customFormat="1" ht="15.75" thickBot="1">
      <c r="A80" s="41" t="s">
        <v>83</v>
      </c>
      <c r="B80" s="41"/>
      <c r="C80" s="44">
        <v>9802.34</v>
      </c>
      <c r="D80" s="41" t="s">
        <v>48</v>
      </c>
      <c r="E80" s="44">
        <v>1</v>
      </c>
    </row>
    <row r="81" spans="1:6">
      <c r="A81" s="14" t="s">
        <v>30</v>
      </c>
      <c r="B81" s="7">
        <f>B82</f>
        <v>3762.71186440678</v>
      </c>
      <c r="C81" s="17">
        <f>C82+C83</f>
        <v>57635.94</v>
      </c>
      <c r="D81" s="27"/>
      <c r="E81" s="2"/>
    </row>
    <row r="82" spans="1:6" ht="45">
      <c r="A82" s="23" t="s">
        <v>9</v>
      </c>
      <c r="B82" s="8">
        <f>C82/1.18</f>
        <v>3762.71186440678</v>
      </c>
      <c r="C82" s="19">
        <f>E82*12*5</f>
        <v>4440</v>
      </c>
      <c r="D82" s="28" t="s">
        <v>7</v>
      </c>
      <c r="E82" s="3">
        <v>74</v>
      </c>
    </row>
    <row r="83" spans="1:6">
      <c r="A83" s="42" t="s">
        <v>52</v>
      </c>
      <c r="B83" s="8"/>
      <c r="C83" s="19">
        <v>53195.94</v>
      </c>
      <c r="D83" s="28" t="s">
        <v>36</v>
      </c>
      <c r="E83" s="3"/>
    </row>
    <row r="84" spans="1:6">
      <c r="A84" s="14" t="s">
        <v>64</v>
      </c>
      <c r="B84" s="9" t="e">
        <f>B12+B15+B18+#REF!+#REF!+#REF!+B62+B63+B64+B66+B67+B70+B73+B81</f>
        <v>#REF!</v>
      </c>
      <c r="C84" s="20">
        <f>C73+C70+C67+C66+C64+C63+C62+C61+C40+C27+C20+C18+C15+C12</f>
        <v>652286.10999999987</v>
      </c>
      <c r="D84" s="30" t="s">
        <v>36</v>
      </c>
      <c r="E84" s="2"/>
      <c r="F84" s="39" t="b">
        <f>C84=[1]Лист1!$C$60</f>
        <v>0</v>
      </c>
    </row>
    <row r="85" spans="1:6">
      <c r="A85" s="14" t="s">
        <v>65</v>
      </c>
      <c r="B85" s="10"/>
      <c r="C85" s="17">
        <f>C84*1.2+C81</f>
        <v>840379.27199999988</v>
      </c>
      <c r="D85" s="30" t="s">
        <v>36</v>
      </c>
      <c r="E85" s="2"/>
    </row>
    <row r="86" spans="1:6">
      <c r="A86" s="14" t="s">
        <v>66</v>
      </c>
      <c r="B86" s="10"/>
      <c r="C86" s="43">
        <f>C5+C8-C85</f>
        <v>192446.21800000011</v>
      </c>
      <c r="D86" s="30" t="s">
        <v>36</v>
      </c>
      <c r="E86" s="2"/>
    </row>
    <row r="87" spans="1:6" ht="28.5">
      <c r="A87" s="14" t="s">
        <v>67</v>
      </c>
      <c r="B87" s="10"/>
      <c r="C87" s="43">
        <f>C86+C7</f>
        <v>220009.66800000006</v>
      </c>
      <c r="D87" s="30" t="s">
        <v>36</v>
      </c>
      <c r="E87" s="2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0"/>
  <sheetViews>
    <sheetView topLeftCell="A34" workbookViewId="0">
      <selection activeCell="A14" sqref="A14"/>
    </sheetView>
  </sheetViews>
  <sheetFormatPr defaultRowHeight="15"/>
  <cols>
    <col min="1" max="1" width="70.5703125" style="37" customWidth="1"/>
    <col min="2" max="2" width="70.5703125" style="37" hidden="1" customWidth="1"/>
    <col min="3" max="3" width="12.5703125" style="37" customWidth="1"/>
    <col min="4" max="4" width="20.5703125" style="37" customWidth="1"/>
    <col min="5" max="5" width="12.5703125" style="37" customWidth="1"/>
    <col min="6" max="16384" width="9.140625" style="37"/>
  </cols>
  <sheetData>
    <row r="2" spans="1:5">
      <c r="A2" s="37" t="s">
        <v>112</v>
      </c>
    </row>
    <row r="3" spans="1:5">
      <c r="A3" s="37" t="s">
        <v>45</v>
      </c>
    </row>
    <row r="4" spans="1:5" ht="15.75" thickBot="1"/>
    <row r="5" spans="1:5" ht="15.75" thickBot="1">
      <c r="A5" s="38" t="s">
        <v>44</v>
      </c>
      <c r="B5" s="38"/>
      <c r="C5" s="38" t="s">
        <v>46</v>
      </c>
      <c r="D5" s="38" t="s">
        <v>43</v>
      </c>
      <c r="E5" s="38" t="s">
        <v>42</v>
      </c>
    </row>
    <row r="6" spans="1:5" s="47" customFormat="1" ht="15.75" thickBot="1">
      <c r="A6" s="45" t="s">
        <v>102</v>
      </c>
      <c r="B6" s="45"/>
      <c r="C6" s="46">
        <v>5992.68</v>
      </c>
      <c r="D6" s="45" t="s">
        <v>39</v>
      </c>
      <c r="E6" s="46">
        <v>1</v>
      </c>
    </row>
    <row r="7" spans="1:5" s="47" customFormat="1" ht="15.75" thickBot="1">
      <c r="A7" s="45" t="s">
        <v>69</v>
      </c>
      <c r="B7" s="45"/>
      <c r="C7" s="46">
        <v>9183.14</v>
      </c>
      <c r="D7" s="45" t="s">
        <v>14</v>
      </c>
      <c r="E7" s="46">
        <v>142</v>
      </c>
    </row>
    <row r="8" spans="1:5" s="47" customFormat="1" ht="15.75" thickBot="1">
      <c r="A8" s="45" t="s">
        <v>31</v>
      </c>
      <c r="B8" s="45"/>
      <c r="C8" s="46">
        <v>4537.2</v>
      </c>
      <c r="D8" s="45" t="s">
        <v>32</v>
      </c>
      <c r="E8" s="46">
        <v>8</v>
      </c>
    </row>
    <row r="9" spans="1:5" s="47" customFormat="1" ht="15.75" thickBot="1">
      <c r="A9" s="45" t="s">
        <v>62</v>
      </c>
      <c r="B9" s="45"/>
      <c r="C9" s="46">
        <v>2295.6</v>
      </c>
      <c r="D9" s="45" t="s">
        <v>4</v>
      </c>
      <c r="E9" s="46">
        <v>22956</v>
      </c>
    </row>
    <row r="10" spans="1:5" s="47" customFormat="1" ht="15.75" thickBot="1">
      <c r="A10" s="45" t="s">
        <v>70</v>
      </c>
      <c r="B10" s="45"/>
      <c r="C10" s="46">
        <v>2066.04</v>
      </c>
      <c r="D10" s="45" t="s">
        <v>4</v>
      </c>
      <c r="E10" s="46">
        <v>22956</v>
      </c>
    </row>
    <row r="11" spans="1:5" s="47" customFormat="1" ht="15.75" thickBot="1">
      <c r="A11" s="45" t="s">
        <v>77</v>
      </c>
      <c r="B11" s="45"/>
      <c r="C11" s="46">
        <v>2859</v>
      </c>
      <c r="D11" s="45" t="s">
        <v>4</v>
      </c>
      <c r="E11" s="46">
        <v>953</v>
      </c>
    </row>
    <row r="12" spans="1:5" s="47" customFormat="1" ht="15.75" thickBot="1">
      <c r="A12" s="45" t="s">
        <v>19</v>
      </c>
      <c r="B12" s="45"/>
      <c r="C12" s="46">
        <v>1527</v>
      </c>
      <c r="D12" s="45" t="s">
        <v>4</v>
      </c>
      <c r="E12" s="46">
        <v>1018</v>
      </c>
    </row>
    <row r="13" spans="1:5" s="47" customFormat="1" ht="15.75" thickBot="1">
      <c r="A13" s="45" t="s">
        <v>84</v>
      </c>
      <c r="B13" s="45"/>
      <c r="C13" s="46">
        <v>491.52</v>
      </c>
      <c r="D13" s="45" t="s">
        <v>85</v>
      </c>
      <c r="E13" s="46">
        <v>1</v>
      </c>
    </row>
    <row r="14" spans="1:5" s="47" customFormat="1" ht="15.75" thickBot="1">
      <c r="A14" s="45" t="s">
        <v>41</v>
      </c>
      <c r="B14" s="45"/>
      <c r="C14" s="46">
        <v>1618.72</v>
      </c>
      <c r="D14" s="45" t="s">
        <v>33</v>
      </c>
      <c r="E14" s="46">
        <v>2</v>
      </c>
    </row>
    <row r="15" spans="1:5" s="47" customFormat="1" ht="15.75" thickBot="1">
      <c r="A15" s="45" t="s">
        <v>47</v>
      </c>
      <c r="B15" s="45"/>
      <c r="C15" s="46">
        <v>1111.5999999999999</v>
      </c>
      <c r="D15" s="45" t="s">
        <v>48</v>
      </c>
      <c r="E15" s="46">
        <v>14</v>
      </c>
    </row>
    <row r="16" spans="1:5" s="47" customFormat="1" ht="15.75" thickBot="1">
      <c r="A16" s="45" t="s">
        <v>103</v>
      </c>
      <c r="B16" s="45"/>
      <c r="C16" s="46">
        <v>333.38</v>
      </c>
      <c r="D16" s="45" t="s">
        <v>48</v>
      </c>
      <c r="E16" s="46">
        <v>1</v>
      </c>
    </row>
    <row r="17" spans="1:5" s="47" customFormat="1" ht="15.75" thickBot="1">
      <c r="A17" s="45" t="s">
        <v>86</v>
      </c>
      <c r="B17" s="45"/>
      <c r="C17" s="46">
        <v>1543.87</v>
      </c>
      <c r="D17" s="45" t="s">
        <v>87</v>
      </c>
      <c r="E17" s="46">
        <v>1</v>
      </c>
    </row>
    <row r="18" spans="1:5" s="47" customFormat="1" ht="15.75" thickBot="1">
      <c r="A18" s="45" t="s">
        <v>78</v>
      </c>
      <c r="B18" s="45"/>
      <c r="C18" s="46">
        <v>390.25</v>
      </c>
      <c r="D18" s="45" t="s">
        <v>4</v>
      </c>
      <c r="E18" s="46">
        <v>22956</v>
      </c>
    </row>
    <row r="19" spans="1:5" s="47" customFormat="1" ht="15.75" thickBot="1">
      <c r="A19" s="45" t="s">
        <v>63</v>
      </c>
      <c r="B19" s="45"/>
      <c r="C19" s="46">
        <v>390.25</v>
      </c>
      <c r="D19" s="45" t="s">
        <v>4</v>
      </c>
      <c r="E19" s="46">
        <v>22956</v>
      </c>
    </row>
    <row r="20" spans="1:5" s="47" customFormat="1" ht="15.75" thickBot="1">
      <c r="A20" s="45" t="s">
        <v>88</v>
      </c>
      <c r="B20" s="45"/>
      <c r="C20" s="46">
        <v>2288.58</v>
      </c>
      <c r="D20" s="45" t="s">
        <v>87</v>
      </c>
      <c r="E20" s="46">
        <v>6</v>
      </c>
    </row>
    <row r="21" spans="1:5" s="47" customFormat="1" ht="15.75" thickBot="1">
      <c r="A21" s="45" t="s">
        <v>89</v>
      </c>
      <c r="B21" s="45"/>
      <c r="C21" s="46">
        <v>1395.03</v>
      </c>
      <c r="D21" s="45" t="s">
        <v>48</v>
      </c>
      <c r="E21" s="46">
        <v>7</v>
      </c>
    </row>
    <row r="22" spans="1:5" s="47" customFormat="1" ht="15.75" thickBot="1">
      <c r="A22" s="45" t="s">
        <v>90</v>
      </c>
      <c r="B22" s="45"/>
      <c r="C22" s="46">
        <v>196.2</v>
      </c>
      <c r="D22" s="45" t="s">
        <v>48</v>
      </c>
      <c r="E22" s="46">
        <v>1</v>
      </c>
    </row>
    <row r="23" spans="1:5" s="47" customFormat="1" ht="15.75" thickBot="1">
      <c r="A23" s="45" t="s">
        <v>91</v>
      </c>
      <c r="B23" s="45"/>
      <c r="C23" s="46">
        <v>1117.43</v>
      </c>
      <c r="D23" s="45" t="s">
        <v>48</v>
      </c>
      <c r="E23" s="46">
        <v>1</v>
      </c>
    </row>
    <row r="24" spans="1:5" s="47" customFormat="1" ht="15.75" thickBot="1">
      <c r="A24" s="45" t="s">
        <v>34</v>
      </c>
      <c r="B24" s="45"/>
      <c r="C24" s="46">
        <v>1811.68</v>
      </c>
      <c r="D24" s="45" t="s">
        <v>6</v>
      </c>
      <c r="E24" s="46">
        <v>13</v>
      </c>
    </row>
    <row r="25" spans="1:5" s="47" customFormat="1" ht="15.75" thickBot="1">
      <c r="A25" s="45" t="s">
        <v>92</v>
      </c>
      <c r="B25" s="45"/>
      <c r="C25" s="46">
        <v>23539.68</v>
      </c>
      <c r="D25" s="45" t="s">
        <v>4</v>
      </c>
      <c r="E25" s="46">
        <v>1</v>
      </c>
    </row>
    <row r="26" spans="1:5" s="47" customFormat="1" ht="15.75" thickBot="1">
      <c r="A26" s="45" t="s">
        <v>93</v>
      </c>
      <c r="B26" s="45"/>
      <c r="C26" s="46">
        <v>12.07</v>
      </c>
      <c r="D26" s="45" t="s">
        <v>6</v>
      </c>
      <c r="E26" s="46">
        <v>0.1</v>
      </c>
    </row>
    <row r="27" spans="1:5" s="47" customFormat="1" ht="15.75" thickBot="1">
      <c r="A27" s="45" t="s">
        <v>94</v>
      </c>
      <c r="B27" s="45"/>
      <c r="C27" s="46">
        <v>11242.02</v>
      </c>
      <c r="D27" s="45" t="s">
        <v>87</v>
      </c>
      <c r="E27" s="46">
        <v>1</v>
      </c>
    </row>
    <row r="28" spans="1:5" s="47" customFormat="1" ht="15.75" thickBot="1">
      <c r="A28" s="45" t="s">
        <v>95</v>
      </c>
      <c r="B28" s="45"/>
      <c r="C28" s="46">
        <v>1315.81</v>
      </c>
      <c r="D28" s="45" t="s">
        <v>39</v>
      </c>
      <c r="E28" s="46">
        <v>1</v>
      </c>
    </row>
    <row r="29" spans="1:5" s="47" customFormat="1" ht="15.75" thickBot="1">
      <c r="A29" s="45" t="s">
        <v>96</v>
      </c>
      <c r="B29" s="45"/>
      <c r="C29" s="46">
        <v>2452.5</v>
      </c>
      <c r="D29" s="45" t="s">
        <v>97</v>
      </c>
      <c r="E29" s="46">
        <v>15</v>
      </c>
    </row>
    <row r="30" spans="1:5" s="47" customFormat="1" ht="15.75" thickBot="1">
      <c r="A30" s="45" t="s">
        <v>98</v>
      </c>
      <c r="B30" s="45"/>
      <c r="C30" s="46">
        <v>5233.6499999999996</v>
      </c>
      <c r="D30" s="45" t="s">
        <v>99</v>
      </c>
      <c r="E30" s="46">
        <v>5</v>
      </c>
    </row>
    <row r="31" spans="1:5" s="47" customFormat="1" ht="15.75" thickBot="1">
      <c r="A31" s="45" t="s">
        <v>79</v>
      </c>
      <c r="B31" s="45"/>
      <c r="C31" s="46">
        <v>3069.3</v>
      </c>
      <c r="D31" s="45" t="s">
        <v>6</v>
      </c>
      <c r="E31" s="46">
        <v>5</v>
      </c>
    </row>
    <row r="32" spans="1:5" s="47" customFormat="1" ht="15.75" thickBot="1">
      <c r="A32" s="45" t="s">
        <v>104</v>
      </c>
      <c r="B32" s="45"/>
      <c r="C32" s="46">
        <v>2155.67</v>
      </c>
      <c r="D32" s="45" t="s">
        <v>48</v>
      </c>
      <c r="E32" s="46">
        <v>1</v>
      </c>
    </row>
    <row r="33" spans="1:5" s="47" customFormat="1" ht="15.75" thickBot="1">
      <c r="A33" s="45" t="s">
        <v>105</v>
      </c>
      <c r="B33" s="45"/>
      <c r="C33" s="46">
        <v>521.12</v>
      </c>
      <c r="D33" s="45" t="s">
        <v>106</v>
      </c>
      <c r="E33" s="46">
        <v>1</v>
      </c>
    </row>
    <row r="34" spans="1:5" s="47" customFormat="1" ht="15.75" thickBot="1">
      <c r="A34" s="45" t="s">
        <v>107</v>
      </c>
      <c r="B34" s="45"/>
      <c r="C34" s="46">
        <v>4437.7700000000004</v>
      </c>
      <c r="D34" s="45" t="s">
        <v>48</v>
      </c>
      <c r="E34" s="46">
        <v>1</v>
      </c>
    </row>
    <row r="35" spans="1:5" s="47" customFormat="1" ht="15.75" thickBot="1">
      <c r="A35" s="45" t="s">
        <v>100</v>
      </c>
      <c r="B35" s="45"/>
      <c r="C35" s="46">
        <v>1389</v>
      </c>
      <c r="D35" s="45" t="s">
        <v>33</v>
      </c>
      <c r="E35" s="46">
        <v>2</v>
      </c>
    </row>
    <row r="36" spans="1:5" s="47" customFormat="1" ht="15.75" thickBot="1">
      <c r="A36" s="45" t="s">
        <v>49</v>
      </c>
      <c r="B36" s="45"/>
      <c r="C36" s="46">
        <v>609.99</v>
      </c>
      <c r="D36" s="45" t="s">
        <v>48</v>
      </c>
      <c r="E36" s="46">
        <v>1</v>
      </c>
    </row>
    <row r="37" spans="1:5" s="47" customFormat="1" ht="15.75" thickBot="1">
      <c r="A37" s="45" t="s">
        <v>50</v>
      </c>
      <c r="B37" s="45"/>
      <c r="C37" s="46">
        <v>372.21</v>
      </c>
      <c r="D37" s="45" t="s">
        <v>4</v>
      </c>
      <c r="E37" s="46">
        <v>0.5</v>
      </c>
    </row>
    <row r="38" spans="1:5" s="47" customFormat="1" ht="15.75" thickBot="1">
      <c r="A38" s="45" t="s">
        <v>75</v>
      </c>
      <c r="B38" s="45"/>
      <c r="C38" s="46">
        <v>20660.400000000001</v>
      </c>
      <c r="D38" s="45" t="s">
        <v>6</v>
      </c>
      <c r="E38" s="46">
        <v>22956</v>
      </c>
    </row>
    <row r="39" spans="1:5" s="47" customFormat="1" ht="15.75" thickBot="1">
      <c r="A39" s="45" t="s">
        <v>76</v>
      </c>
      <c r="B39" s="45"/>
      <c r="C39" s="46">
        <v>22037.759999999998</v>
      </c>
      <c r="D39" s="45" t="s">
        <v>4</v>
      </c>
      <c r="E39" s="46">
        <v>22956</v>
      </c>
    </row>
    <row r="40" spans="1:5" s="47" customFormat="1" ht="15.75" thickBot="1">
      <c r="A40" s="45" t="s">
        <v>68</v>
      </c>
      <c r="B40" s="45"/>
      <c r="C40" s="46">
        <v>36519.339999999997</v>
      </c>
      <c r="D40" s="45" t="s">
        <v>4</v>
      </c>
      <c r="E40" s="46">
        <v>21999.599999999999</v>
      </c>
    </row>
    <row r="41" spans="1:5" s="47" customFormat="1" ht="15.75" thickBot="1">
      <c r="A41" s="45" t="s">
        <v>61</v>
      </c>
      <c r="B41" s="45"/>
      <c r="C41" s="46">
        <v>43628.18</v>
      </c>
      <c r="D41" s="45" t="s">
        <v>4</v>
      </c>
      <c r="E41" s="46">
        <v>22962.2</v>
      </c>
    </row>
    <row r="42" spans="1:5" s="47" customFormat="1" ht="15.75" thickBot="1">
      <c r="A42" s="45" t="s">
        <v>80</v>
      </c>
      <c r="B42" s="45"/>
      <c r="C42" s="46">
        <v>56242.44</v>
      </c>
      <c r="D42" s="45" t="s">
        <v>4</v>
      </c>
      <c r="E42" s="46">
        <v>22956.1</v>
      </c>
    </row>
    <row r="43" spans="1:5" s="47" customFormat="1" ht="15.75" thickBot="1">
      <c r="A43" s="45" t="s">
        <v>81</v>
      </c>
      <c r="B43" s="45"/>
      <c r="C43" s="46">
        <v>63146.05</v>
      </c>
      <c r="D43" s="45" t="s">
        <v>4</v>
      </c>
      <c r="E43" s="46">
        <v>22962.2</v>
      </c>
    </row>
    <row r="44" spans="1:5" s="47" customFormat="1" ht="15.75" thickBot="1">
      <c r="A44" s="45" t="s">
        <v>51</v>
      </c>
      <c r="B44" s="45"/>
      <c r="C44" s="46">
        <v>2176.44</v>
      </c>
      <c r="D44" s="45" t="s">
        <v>33</v>
      </c>
      <c r="E44" s="46">
        <v>3</v>
      </c>
    </row>
    <row r="45" spans="1:5" s="47" customFormat="1" ht="15.75" thickBot="1">
      <c r="A45" s="45" t="s">
        <v>59</v>
      </c>
      <c r="B45" s="45"/>
      <c r="C45" s="46">
        <v>90676.2</v>
      </c>
      <c r="D45" s="45" t="s">
        <v>6</v>
      </c>
      <c r="E45" s="46">
        <v>22956</v>
      </c>
    </row>
    <row r="46" spans="1:5" s="47" customFormat="1" ht="15.75" thickBot="1">
      <c r="A46" s="45" t="s">
        <v>60</v>
      </c>
      <c r="B46" s="45"/>
      <c r="C46" s="46">
        <v>94578.72</v>
      </c>
      <c r="D46" s="45" t="s">
        <v>4</v>
      </c>
      <c r="E46" s="46">
        <v>22956</v>
      </c>
    </row>
    <row r="47" spans="1:5" s="47" customFormat="1" ht="15.75" thickBot="1">
      <c r="A47" s="45" t="s">
        <v>108</v>
      </c>
      <c r="B47" s="45"/>
      <c r="C47" s="46">
        <v>250.09</v>
      </c>
      <c r="D47" s="45" t="s">
        <v>48</v>
      </c>
      <c r="E47" s="46">
        <v>1</v>
      </c>
    </row>
    <row r="48" spans="1:5" s="47" customFormat="1" ht="15.75" thickBot="1">
      <c r="A48" s="45" t="s">
        <v>82</v>
      </c>
      <c r="B48" s="45"/>
      <c r="C48" s="46">
        <v>112.11</v>
      </c>
      <c r="D48" s="45" t="s">
        <v>48</v>
      </c>
      <c r="E48" s="46">
        <v>0.25</v>
      </c>
    </row>
    <row r="49" spans="1:5" s="47" customFormat="1" ht="15.75" thickBot="1">
      <c r="A49" s="45" t="s">
        <v>109</v>
      </c>
      <c r="B49" s="45"/>
      <c r="C49" s="46">
        <v>2065.6999999999998</v>
      </c>
      <c r="D49" s="45" t="s">
        <v>5</v>
      </c>
      <c r="E49" s="46">
        <v>2</v>
      </c>
    </row>
    <row r="50" spans="1:5" s="47" customFormat="1" ht="15.75" thickBot="1">
      <c r="A50" s="45" t="s">
        <v>110</v>
      </c>
      <c r="B50" s="45"/>
      <c r="C50" s="46">
        <v>320.08</v>
      </c>
      <c r="D50" s="45" t="s">
        <v>48</v>
      </c>
      <c r="E50" s="46">
        <v>1</v>
      </c>
    </row>
    <row r="51" spans="1:5" s="47" customFormat="1" ht="15.75" thickBot="1">
      <c r="A51" s="45" t="s">
        <v>83</v>
      </c>
      <c r="B51" s="45"/>
      <c r="C51" s="46">
        <v>9802.34</v>
      </c>
      <c r="D51" s="45" t="s">
        <v>48</v>
      </c>
      <c r="E51" s="46">
        <v>1</v>
      </c>
    </row>
    <row r="52" spans="1:5" s="47" customFormat="1" ht="15.75" thickBot="1">
      <c r="A52" s="45" t="s">
        <v>111</v>
      </c>
      <c r="B52" s="45"/>
      <c r="C52" s="46">
        <v>363.1</v>
      </c>
      <c r="D52" s="45" t="s">
        <v>48</v>
      </c>
      <c r="E52" s="46">
        <v>1</v>
      </c>
    </row>
    <row r="53" spans="1:5" s="47" customFormat="1" ht="15.75" thickBot="1">
      <c r="A53" s="45" t="s">
        <v>40</v>
      </c>
      <c r="B53" s="45"/>
      <c r="C53" s="46">
        <v>4514.7299999999996</v>
      </c>
      <c r="D53" s="45" t="s">
        <v>4</v>
      </c>
      <c r="E53" s="46">
        <v>33</v>
      </c>
    </row>
    <row r="54" spans="1:5" s="47" customFormat="1" ht="15.75" thickBot="1">
      <c r="A54" s="45" t="s">
        <v>71</v>
      </c>
      <c r="B54" s="45"/>
      <c r="C54" s="46">
        <v>2066.04</v>
      </c>
      <c r="D54" s="45" t="s">
        <v>4</v>
      </c>
      <c r="E54" s="46">
        <v>22956</v>
      </c>
    </row>
    <row r="55" spans="1:5" s="47" customFormat="1" ht="15.75" thickBot="1">
      <c r="A55" s="45" t="s">
        <v>72</v>
      </c>
      <c r="B55" s="45"/>
      <c r="C55" s="46">
        <v>2066.04</v>
      </c>
      <c r="D55" s="45" t="s">
        <v>4</v>
      </c>
      <c r="E55" s="46">
        <v>22956</v>
      </c>
    </row>
    <row r="56" spans="1:5" s="47" customFormat="1" ht="15.75" thickBot="1">
      <c r="A56" s="45" t="s">
        <v>101</v>
      </c>
      <c r="B56" s="45"/>
      <c r="C56" s="46">
        <v>4399.18</v>
      </c>
      <c r="D56" s="45" t="s">
        <v>48</v>
      </c>
      <c r="E56" s="46">
        <v>1</v>
      </c>
    </row>
    <row r="57" spans="1:5" s="47" customFormat="1" ht="15.75" thickBot="1">
      <c r="A57" s="45" t="s">
        <v>73</v>
      </c>
      <c r="B57" s="45"/>
      <c r="C57" s="46">
        <v>8723.2800000000007</v>
      </c>
      <c r="D57" s="45" t="s">
        <v>4</v>
      </c>
      <c r="E57" s="46">
        <v>22956</v>
      </c>
    </row>
    <row r="58" spans="1:5" s="47" customFormat="1" ht="15.75" thickBot="1">
      <c r="A58" s="45" t="s">
        <v>74</v>
      </c>
      <c r="B58" s="45"/>
      <c r="C58" s="46">
        <v>8723.2800000000007</v>
      </c>
      <c r="D58" s="45" t="s">
        <v>4</v>
      </c>
      <c r="E58" s="46">
        <v>22956</v>
      </c>
    </row>
    <row r="59" spans="1:5" s="47" customFormat="1" ht="15.75" thickBot="1">
      <c r="A59" s="45" t="s">
        <v>35</v>
      </c>
      <c r="B59" s="45"/>
      <c r="C59" s="46">
        <v>434.65</v>
      </c>
      <c r="D59" s="45" t="s">
        <v>5</v>
      </c>
      <c r="E59" s="46">
        <v>5</v>
      </c>
    </row>
    <row r="60" spans="1:5" ht="15.75" thickBot="1">
      <c r="A60" s="41"/>
      <c r="B60" s="41"/>
      <c r="C60" s="48">
        <f>SUM(C6:C59)</f>
        <v>571006.11</v>
      </c>
      <c r="D60" s="41"/>
      <c r="E60" s="44"/>
    </row>
  </sheetData>
  <autoFilter ref="A4:E6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2019-01-28T23:07:26Z</cp:lastPrinted>
  <dcterms:created xsi:type="dcterms:W3CDTF">2016-03-18T02:51:51Z</dcterms:created>
  <dcterms:modified xsi:type="dcterms:W3CDTF">2021-03-02T07:34:29Z</dcterms:modified>
</cp:coreProperties>
</file>