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Лист1!$A$1:$E$66</definedName>
  </definedNames>
  <calcPr calcId="125725"/>
</workbook>
</file>

<file path=xl/calcChain.xml><?xml version="1.0" encoding="utf-8"?>
<calcChain xmlns="http://schemas.openxmlformats.org/spreadsheetml/2006/main">
  <c r="C30" i="1"/>
  <c r="C43"/>
  <c r="C10" l="1"/>
  <c r="B40" i="3"/>
  <c r="C40" i="2" l="1"/>
  <c r="C56" i="1" l="1"/>
  <c r="C18"/>
  <c r="C7"/>
  <c r="C52"/>
  <c r="C50"/>
  <c r="C46"/>
  <c r="C27"/>
  <c r="C20"/>
  <c r="C15"/>
  <c r="C12"/>
  <c r="C63" l="1"/>
  <c r="F63" s="1"/>
  <c r="C9"/>
  <c r="C8" s="1"/>
  <c r="C62"/>
  <c r="C61" s="1"/>
  <c r="C64" l="1"/>
  <c r="C65" s="1"/>
  <c r="C66" s="1"/>
  <c r="B62"/>
  <c r="B56"/>
  <c r="B55"/>
  <c r="B52"/>
  <c r="B51"/>
  <c r="B50"/>
  <c r="B49"/>
  <c r="B46"/>
  <c r="B45"/>
  <c r="B30"/>
  <c r="B18" l="1"/>
  <c r="B15"/>
  <c r="B12"/>
  <c r="B63" l="1"/>
</calcChain>
</file>

<file path=xl/sharedStrings.xml><?xml version="1.0" encoding="utf-8"?>
<sst xmlns="http://schemas.openxmlformats.org/spreadsheetml/2006/main" count="266" uniqueCount="89">
  <si>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</si>
  <si>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</si>
  <si>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</si>
  <si>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</si>
  <si>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</si>
  <si>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</si>
  <si>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</si>
  <si>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</si>
  <si>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</si>
  <si>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</si>
  <si>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</si>
  <si>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</si>
  <si>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</si>
  <si>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</si>
  <si>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</si>
  <si>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</si>
  <si>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</si>
  <si>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</si>
  <si>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</si>
  <si>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</si>
  <si>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</si>
  <si>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</si>
  <si>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</si>
  <si>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</si>
  <si>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</si>
  <si>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</si>
  <si>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</si>
  <si>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</si>
  <si>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</si>
  <si>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Закрытие и открытие стояков</t>
  </si>
  <si>
    <t>1 стояк</t>
  </si>
  <si>
    <t>Адрес: ул. Забайкальского рабочего, д. 36</t>
  </si>
  <si>
    <t>1 дом</t>
  </si>
  <si>
    <t>Кол-во</t>
  </si>
  <si>
    <t>Ед.изм</t>
  </si>
  <si>
    <t>Наименование работ</t>
  </si>
  <si>
    <t>Доходы по дому:</t>
  </si>
  <si>
    <t>15. Прочая работа (услуга)</t>
  </si>
  <si>
    <t>Расходы по снятию показаний с ИПУ по электроэнергии</t>
  </si>
  <si>
    <t>Выезд а/машины по заявке</t>
  </si>
  <si>
    <t>выезд</t>
  </si>
  <si>
    <t>шт.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</si>
  <si>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</si>
  <si>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</si>
  <si>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</si>
  <si>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</si>
  <si>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</si>
  <si>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</si>
  <si>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</si>
  <si>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</si>
  <si>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</si>
  <si>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</si>
  <si>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</si>
  <si>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</si>
  <si>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</si>
  <si>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</si>
  <si>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</si>
  <si>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имущ.в МКД1,2 кв.2020 10-16эт.К=0,85;0,</t>
  </si>
  <si>
    <t>Гор.вода потр.при содер.общего имущ.в МКД3,4 кв.2020 10-16эт.К=0,9;1</t>
  </si>
  <si>
    <t>Хол.вода потр.при содер.общ.имущ.в МКД 1,2 кв.2020г.10-16эт.К=0,85;0,9</t>
  </si>
  <si>
    <t>Хол.вода потр.при содер.общ.имущ.в МКД 3,4 кв.2020г. 10-16эт.К=0,9;1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</si>
  <si>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</si>
  <si>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</si>
  <si>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</si>
  <si>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</si>
  <si>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</si>
  <si>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</si>
  <si>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</si>
  <si>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</si>
  <si>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К=0,85;0,9;1</t>
  </si>
  <si>
    <t>Уборка придомовой территории 3,4 кв. 2020 г. К=0,9;1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</si>
  <si>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</si>
  <si>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</si>
  <si>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Осмотр подвала</t>
  </si>
  <si>
    <t>Отключение отопления</t>
  </si>
  <si>
    <t>Очистка канализационной сети</t>
  </si>
  <si>
    <t>Сброс воздуха со стояков отопления с использованием а/м газель</t>
  </si>
  <si>
    <t>Смена вентиля до 20 мм</t>
  </si>
  <si>
    <t>Смена водогазопроводных труб д.89</t>
  </si>
  <si>
    <t>Смена врезки/сборки (с применением сварочных работ) общая</t>
  </si>
  <si>
    <t>Смена резьб (для всех диаметров с применением электросварочных работ)</t>
  </si>
  <si>
    <t>смена водогазопроводных труб д.20</t>
  </si>
  <si>
    <t>Ремонт дверных коробок</t>
  </si>
  <si>
    <t>замеры темпер. воздуха в квартире и подвале</t>
  </si>
  <si>
    <t>замер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</si>
  <si>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</si>
  <si>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ЗАБАЙКАЛЬСКОГО РАБОЧЕГО ул. д.36                             </t>
  </si>
  <si>
    <t>Cуммa</t>
  </si>
  <si>
    <t>Промывка пластинчатого теплообменника горячего теплоснабжения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</si>
</sst>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5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horizontal="center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164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49" fontId="0" fillId="3" borderId="3" xfId="0" applyNumberFormat="1" applyFill="1" applyBorder="1"/>
    <xf numFmtId="166" fontId="0" fillId="3" borderId="3" xfId="0" applyNumberFormat="1" applyFill="1" applyBorder="1"/>
    <xf numFmtId="0" fontId="0" fillId="3" borderId="0" xfId="0" applyFill="1"/>
    <xf numFmtId="166" fontId="10" fillId="0" borderId="3" xfId="0" applyNumberFormat="1" applyFont="1" applyFill="1" applyBorder="1"/>
    <xf numFmtId="167" fontId="0" fillId="0" borderId="3" xfId="0" applyNumberFormat="1" applyFill="1" applyBorder="1"/>
    <xf numFmtId="167" fontId="10" fillId="0" borderId="3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9;&#1072;&#1073;%20&#1088;&#1072;&#1073;&#1086;&#1095;&#1077;&#1075;&#1086;%203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0">
          <cell r="C40">
            <v>436503.75999999989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7" workbookViewId="0">
      <selection activeCell="C31" sqref="C31"/>
    </sheetView>
  </sheetViews>
  <sheetFormatPr defaultRowHeight="15" outlineLevelRow="2"/>
  <cols>
    <col min="1" max="1" width="59.5703125" style="12" customWidth="1"/>
    <col min="2" max="2" width="15.5703125" style="13" hidden="1" customWidth="1"/>
    <col min="3" max="3" width="17.42578125" style="40" customWidth="1"/>
    <col min="4" max="4" width="9.28515625" style="40" customWidth="1"/>
    <col min="5" max="5" width="14.42578125" style="40" customWidth="1"/>
    <col min="6" max="6" width="17.28515625" style="1" customWidth="1"/>
    <col min="7" max="16384" width="9.140625" style="1"/>
  </cols>
  <sheetData>
    <row r="1" spans="1:6" ht="46.5" customHeight="1">
      <c r="A1" s="61" t="s">
        <v>8</v>
      </c>
      <c r="B1" s="61"/>
      <c r="C1" s="61"/>
      <c r="D1" s="61"/>
      <c r="E1" s="61"/>
    </row>
    <row r="2" spans="1:6" ht="17.25" customHeight="1">
      <c r="A2" s="2" t="s">
        <v>31</v>
      </c>
      <c r="B2" s="3" t="s">
        <v>7</v>
      </c>
      <c r="C2" s="63" t="s">
        <v>43</v>
      </c>
      <c r="D2" s="63"/>
      <c r="E2" s="63"/>
    </row>
    <row r="3" spans="1:6" ht="57">
      <c r="A3" s="4" t="s">
        <v>3</v>
      </c>
      <c r="B3" s="5" t="s">
        <v>0</v>
      </c>
      <c r="C3" s="26" t="s">
        <v>22</v>
      </c>
      <c r="D3" s="27" t="s">
        <v>1</v>
      </c>
      <c r="E3" s="26" t="s">
        <v>2</v>
      </c>
    </row>
    <row r="4" spans="1:6">
      <c r="A4" s="64" t="s">
        <v>36</v>
      </c>
      <c r="B4" s="65"/>
      <c r="C4" s="65"/>
      <c r="D4" s="65"/>
      <c r="E4" s="66"/>
    </row>
    <row r="5" spans="1:6" ht="18" customHeight="1">
      <c r="A5" s="4" t="s">
        <v>44</v>
      </c>
      <c r="B5" s="5"/>
      <c r="C5" s="26">
        <v>765974.34</v>
      </c>
      <c r="D5" s="52" t="s">
        <v>42</v>
      </c>
      <c r="E5" s="26"/>
    </row>
    <row r="6" spans="1:6" ht="16.5" customHeight="1">
      <c r="A6" s="4" t="s">
        <v>45</v>
      </c>
      <c r="B6" s="5"/>
      <c r="C6" s="26">
        <v>743276.13</v>
      </c>
      <c r="D6" s="52" t="s">
        <v>42</v>
      </c>
      <c r="E6" s="26"/>
    </row>
    <row r="7" spans="1:6">
      <c r="A7" s="4" t="s">
        <v>46</v>
      </c>
      <c r="B7" s="5"/>
      <c r="C7" s="26">
        <f>C6-C5</f>
        <v>-22698.209999999963</v>
      </c>
      <c r="D7" s="52" t="s">
        <v>42</v>
      </c>
      <c r="E7" s="26"/>
    </row>
    <row r="8" spans="1:6">
      <c r="A8" s="4" t="s">
        <v>9</v>
      </c>
      <c r="B8" s="5"/>
      <c r="C8" s="26">
        <f>C9</f>
        <v>9972</v>
      </c>
      <c r="D8" s="52" t="s">
        <v>42</v>
      </c>
      <c r="E8" s="26"/>
    </row>
    <row r="9" spans="1:6">
      <c r="A9" s="42" t="s">
        <v>10</v>
      </c>
      <c r="B9" s="43"/>
      <c r="C9" s="28">
        <f>531*12+300*12</f>
        <v>9972</v>
      </c>
      <c r="D9" s="52" t="s">
        <v>42</v>
      </c>
      <c r="E9" s="28"/>
    </row>
    <row r="10" spans="1:6">
      <c r="A10" s="6" t="s">
        <v>47</v>
      </c>
      <c r="B10" s="7"/>
      <c r="C10" s="26">
        <f>C5+C8-C9</f>
        <v>765974.34</v>
      </c>
      <c r="D10" s="52" t="s">
        <v>42</v>
      </c>
      <c r="E10" s="28"/>
    </row>
    <row r="11" spans="1:6">
      <c r="A11" s="62" t="s">
        <v>11</v>
      </c>
      <c r="B11" s="62"/>
      <c r="C11" s="62"/>
      <c r="D11" s="62"/>
      <c r="E11" s="62"/>
    </row>
    <row r="12" spans="1:6" ht="29.25" thickBot="1">
      <c r="A12" s="2" t="s">
        <v>13</v>
      </c>
      <c r="B12" s="3" t="e">
        <f>#REF!</f>
        <v>#REF!</v>
      </c>
      <c r="C12" s="29">
        <f>C13+C14</f>
        <v>114435.83</v>
      </c>
      <c r="D12" s="41"/>
      <c r="E12" s="41"/>
      <c r="F12" s="8"/>
    </row>
    <row r="13" spans="1:6" s="50" customFormat="1" ht="15.75" thickBot="1">
      <c r="A13" s="53" t="s">
        <v>52</v>
      </c>
      <c r="B13" s="53"/>
      <c r="C13" s="54">
        <v>56012.58</v>
      </c>
      <c r="D13" s="53" t="s">
        <v>5</v>
      </c>
      <c r="E13" s="54">
        <v>14180.4</v>
      </c>
    </row>
    <row r="14" spans="1:6" s="50" customFormat="1" ht="15.75" thickBot="1">
      <c r="A14" s="53" t="s">
        <v>53</v>
      </c>
      <c r="B14" s="53"/>
      <c r="C14" s="54">
        <v>58423.25</v>
      </c>
      <c r="D14" s="53" t="s">
        <v>4</v>
      </c>
      <c r="E14" s="54">
        <v>14180.4</v>
      </c>
    </row>
    <row r="15" spans="1:6" ht="30.75" customHeight="1" thickBot="1">
      <c r="A15" s="2" t="s">
        <v>14</v>
      </c>
      <c r="B15" s="3" t="e">
        <f>#REF!</f>
        <v>#REF!</v>
      </c>
      <c r="C15" s="29">
        <f>C16+C17</f>
        <v>53984.160000000003</v>
      </c>
      <c r="D15" s="41"/>
      <c r="E15" s="41"/>
    </row>
    <row r="16" spans="1:6" s="50" customFormat="1" ht="15.75" thickBot="1">
      <c r="A16" s="53" t="s">
        <v>54</v>
      </c>
      <c r="B16" s="53"/>
      <c r="C16" s="54">
        <v>25077.360000000001</v>
      </c>
      <c r="D16" s="53" t="s">
        <v>4</v>
      </c>
      <c r="E16" s="54">
        <v>14168</v>
      </c>
    </row>
    <row r="17" spans="1:7" s="50" customFormat="1" ht="15.75" thickBot="1">
      <c r="A17" s="53" t="s">
        <v>55</v>
      </c>
      <c r="B17" s="53"/>
      <c r="C17" s="54">
        <v>28906.799999999999</v>
      </c>
      <c r="D17" s="53" t="s">
        <v>4</v>
      </c>
      <c r="E17" s="54">
        <v>14170</v>
      </c>
    </row>
    <row r="18" spans="1:7" ht="29.25" thickBot="1">
      <c r="A18" s="2" t="s">
        <v>15</v>
      </c>
      <c r="B18" s="10" t="e">
        <f>#REF!+#REF!</f>
        <v>#REF!</v>
      </c>
      <c r="C18" s="29">
        <f>C19</f>
        <v>5302.94</v>
      </c>
      <c r="D18" s="30"/>
      <c r="E18" s="41"/>
    </row>
    <row r="19" spans="1:7" s="50" customFormat="1" ht="15.75" thickBot="1">
      <c r="A19" s="53" t="s">
        <v>56</v>
      </c>
      <c r="B19" s="53"/>
      <c r="C19" s="54">
        <v>5302.94</v>
      </c>
      <c r="D19" s="53" t="s">
        <v>12</v>
      </c>
      <c r="E19" s="54">
        <v>82</v>
      </c>
    </row>
    <row r="20" spans="1:7" ht="43.5" thickBot="1">
      <c r="A20" s="2" t="s">
        <v>16</v>
      </c>
      <c r="B20" s="3"/>
      <c r="C20" s="29">
        <f>SUM(C21:C26)</f>
        <v>42115.79</v>
      </c>
      <c r="D20" s="41"/>
      <c r="E20" s="41"/>
    </row>
    <row r="21" spans="1:7" s="50" customFormat="1" ht="15.75" thickBot="1">
      <c r="A21" s="53" t="s">
        <v>57</v>
      </c>
      <c r="B21" s="53"/>
      <c r="C21" s="54">
        <v>1701.65</v>
      </c>
      <c r="D21" s="53" t="s">
        <v>4</v>
      </c>
      <c r="E21" s="54">
        <v>14180.4</v>
      </c>
    </row>
    <row r="22" spans="1:7" s="50" customFormat="1" ht="15.75" thickBot="1">
      <c r="A22" s="53" t="s">
        <v>58</v>
      </c>
      <c r="B22" s="53"/>
      <c r="C22" s="54">
        <v>1559.84</v>
      </c>
      <c r="D22" s="53" t="s">
        <v>4</v>
      </c>
      <c r="E22" s="54">
        <v>14180.4</v>
      </c>
    </row>
    <row r="23" spans="1:7" s="50" customFormat="1" ht="15.75" thickBot="1">
      <c r="A23" s="53" t="s">
        <v>59</v>
      </c>
      <c r="B23" s="53"/>
      <c r="C23" s="54">
        <v>1418.04</v>
      </c>
      <c r="D23" s="53" t="s">
        <v>4</v>
      </c>
      <c r="E23" s="54">
        <v>14180.4</v>
      </c>
    </row>
    <row r="24" spans="1:7" s="50" customFormat="1" ht="15.75" thickBot="1">
      <c r="A24" s="53" t="s">
        <v>60</v>
      </c>
      <c r="B24" s="53"/>
      <c r="C24" s="54">
        <v>1418.04</v>
      </c>
      <c r="D24" s="53" t="s">
        <v>4</v>
      </c>
      <c r="E24" s="54">
        <v>14180.4</v>
      </c>
    </row>
    <row r="25" spans="1:7" s="50" customFormat="1" ht="15.75" thickBot="1">
      <c r="A25" s="53" t="s">
        <v>61</v>
      </c>
      <c r="B25" s="53"/>
      <c r="C25" s="54">
        <v>18009.11</v>
      </c>
      <c r="D25" s="53" t="s">
        <v>4</v>
      </c>
      <c r="E25" s="54">
        <v>14180.4</v>
      </c>
    </row>
    <row r="26" spans="1:7" s="50" customFormat="1" ht="15.75" thickBot="1">
      <c r="A26" s="53" t="s">
        <v>62</v>
      </c>
      <c r="B26" s="53"/>
      <c r="C26" s="54">
        <v>18009.11</v>
      </c>
      <c r="D26" s="53" t="s">
        <v>4</v>
      </c>
      <c r="E26" s="54">
        <v>14180.4</v>
      </c>
    </row>
    <row r="27" spans="1:7" ht="43.5" outlineLevel="1" thickBot="1">
      <c r="A27" s="2" t="s">
        <v>17</v>
      </c>
      <c r="B27" s="11"/>
      <c r="C27" s="31">
        <f>SUM(C28:C29)</f>
        <v>1956.27</v>
      </c>
      <c r="D27" s="32"/>
      <c r="E27" s="32"/>
      <c r="F27" s="8"/>
      <c r="G27" s="8"/>
    </row>
    <row r="28" spans="1:7" s="50" customFormat="1" ht="15.75" thickBot="1">
      <c r="A28" s="53" t="s">
        <v>82</v>
      </c>
      <c r="B28" s="53"/>
      <c r="C28" s="54">
        <v>1581.61</v>
      </c>
      <c r="D28" s="53" t="s">
        <v>41</v>
      </c>
      <c r="E28" s="54">
        <v>1</v>
      </c>
    </row>
    <row r="29" spans="1:7" s="50" customFormat="1" ht="15.75" thickBot="1">
      <c r="A29" s="53" t="s">
        <v>83</v>
      </c>
      <c r="B29" s="53"/>
      <c r="C29" s="54">
        <v>374.66</v>
      </c>
      <c r="D29" s="53" t="s">
        <v>84</v>
      </c>
      <c r="E29" s="54">
        <v>1</v>
      </c>
    </row>
    <row r="30" spans="1:7" s="9" customFormat="1" ht="57.75" outlineLevel="2" thickBot="1">
      <c r="A30" s="2" t="s">
        <v>18</v>
      </c>
      <c r="B30" s="16" t="e">
        <f>SUM(#REF!)</f>
        <v>#REF!</v>
      </c>
      <c r="C30" s="33">
        <f>SUM(C31:C44)</f>
        <v>28177.89</v>
      </c>
      <c r="D30" s="34"/>
      <c r="E30" s="34"/>
    </row>
    <row r="31" spans="1:7" s="50" customFormat="1" ht="15.75" thickBot="1">
      <c r="A31" s="53" t="s">
        <v>39</v>
      </c>
      <c r="B31" s="53"/>
      <c r="C31" s="54">
        <v>1134.3</v>
      </c>
      <c r="D31" s="53" t="s">
        <v>40</v>
      </c>
      <c r="E31" s="54">
        <v>2</v>
      </c>
    </row>
    <row r="32" spans="1:7" s="50" customFormat="1" ht="15.75" thickBot="1">
      <c r="A32" s="53" t="s">
        <v>71</v>
      </c>
      <c r="B32" s="53"/>
      <c r="C32" s="54">
        <v>491.52</v>
      </c>
      <c r="D32" s="53" t="s">
        <v>28</v>
      </c>
      <c r="E32" s="54">
        <v>1</v>
      </c>
    </row>
    <row r="33" spans="1:5" s="50" customFormat="1" ht="15.75" thickBot="1">
      <c r="A33" s="53" t="s">
        <v>29</v>
      </c>
      <c r="B33" s="53"/>
      <c r="C33" s="54">
        <v>4046.8</v>
      </c>
      <c r="D33" s="53" t="s">
        <v>30</v>
      </c>
      <c r="E33" s="54">
        <v>5</v>
      </c>
    </row>
    <row r="34" spans="1:5" s="50" customFormat="1" ht="15.75" thickBot="1">
      <c r="A34" s="53" t="s">
        <v>72</v>
      </c>
      <c r="B34" s="53"/>
      <c r="C34" s="54">
        <v>1637.44</v>
      </c>
      <c r="D34" s="53" t="s">
        <v>30</v>
      </c>
      <c r="E34" s="54">
        <v>4</v>
      </c>
    </row>
    <row r="35" spans="1:5" s="50" customFormat="1" ht="15.75" thickBot="1">
      <c r="A35" s="53" t="s">
        <v>73</v>
      </c>
      <c r="B35" s="53"/>
      <c r="C35" s="54">
        <v>381.43</v>
      </c>
      <c r="D35" s="53" t="s">
        <v>32</v>
      </c>
      <c r="E35" s="54">
        <v>1</v>
      </c>
    </row>
    <row r="36" spans="1:5" s="50" customFormat="1" ht="15.75" thickBot="1">
      <c r="A36" s="53" t="s">
        <v>74</v>
      </c>
      <c r="B36" s="53"/>
      <c r="C36" s="54">
        <v>1117.43</v>
      </c>
      <c r="D36" s="53" t="s">
        <v>41</v>
      </c>
      <c r="E36" s="54">
        <v>1</v>
      </c>
    </row>
    <row r="37" spans="1:5" s="50" customFormat="1" ht="15.75" thickBot="1">
      <c r="A37" s="53" t="s">
        <v>75</v>
      </c>
      <c r="B37" s="53"/>
      <c r="C37" s="54">
        <v>278.72000000000003</v>
      </c>
      <c r="D37" s="53" t="s">
        <v>5</v>
      </c>
      <c r="E37" s="54">
        <v>2</v>
      </c>
    </row>
    <row r="38" spans="1:5" s="50" customFormat="1" ht="15.75" thickBot="1">
      <c r="A38" s="53" t="s">
        <v>76</v>
      </c>
      <c r="B38" s="53"/>
      <c r="C38" s="54">
        <v>694.5</v>
      </c>
      <c r="D38" s="53" t="s">
        <v>30</v>
      </c>
      <c r="E38" s="54">
        <v>1</v>
      </c>
    </row>
    <row r="39" spans="1:5" s="50" customFormat="1" ht="15.75" thickBot="1">
      <c r="A39" s="53" t="s">
        <v>77</v>
      </c>
      <c r="B39" s="53"/>
      <c r="C39" s="54">
        <v>2439.96</v>
      </c>
      <c r="D39" s="53" t="s">
        <v>41</v>
      </c>
      <c r="E39" s="54">
        <v>4</v>
      </c>
    </row>
    <row r="40" spans="1:5" s="50" customFormat="1" ht="15.75" thickBot="1">
      <c r="A40" s="53" t="s">
        <v>78</v>
      </c>
      <c r="B40" s="53"/>
      <c r="C40" s="54">
        <v>1214</v>
      </c>
      <c r="D40" s="53" t="s">
        <v>5</v>
      </c>
      <c r="E40" s="54">
        <v>1</v>
      </c>
    </row>
    <row r="41" spans="1:5" s="50" customFormat="1" ht="15.75" thickBot="1">
      <c r="A41" s="53" t="s">
        <v>79</v>
      </c>
      <c r="B41" s="53"/>
      <c r="C41" s="54">
        <v>2005.85</v>
      </c>
      <c r="D41" s="53" t="s">
        <v>41</v>
      </c>
      <c r="E41" s="54">
        <v>1</v>
      </c>
    </row>
    <row r="42" spans="1:5" s="50" customFormat="1" ht="15.75" thickBot="1">
      <c r="A42" s="53" t="s">
        <v>80</v>
      </c>
      <c r="B42" s="53"/>
      <c r="C42" s="54">
        <v>3454.44</v>
      </c>
      <c r="D42" s="53" t="s">
        <v>41</v>
      </c>
      <c r="E42" s="54">
        <v>3</v>
      </c>
    </row>
    <row r="43" spans="1:5" s="50" customFormat="1" ht="15.75" thickBot="1">
      <c r="A43" s="53" t="s">
        <v>88</v>
      </c>
      <c r="B43" s="53"/>
      <c r="C43" s="54">
        <f>9000</f>
        <v>9000</v>
      </c>
      <c r="D43" s="53" t="s">
        <v>28</v>
      </c>
      <c r="E43" s="54">
        <v>1</v>
      </c>
    </row>
    <row r="44" spans="1:5" s="50" customFormat="1" ht="15.75" thickBot="1">
      <c r="A44" s="53" t="s">
        <v>81</v>
      </c>
      <c r="B44" s="53"/>
      <c r="C44" s="54">
        <v>281.5</v>
      </c>
      <c r="D44" s="53" t="s">
        <v>5</v>
      </c>
      <c r="E44" s="54">
        <v>0.5</v>
      </c>
    </row>
    <row r="45" spans="1:5" s="9" customFormat="1" ht="28.5" outlineLevel="2">
      <c r="A45" s="2" t="s">
        <v>23</v>
      </c>
      <c r="B45" s="16" t="e">
        <f>#REF!+#REF!</f>
        <v>#REF!</v>
      </c>
      <c r="C45" s="33">
        <v>0</v>
      </c>
      <c r="D45" s="34"/>
      <c r="E45" s="34"/>
    </row>
    <row r="46" spans="1:5" s="9" customFormat="1" ht="29.25" outlineLevel="2" thickBot="1">
      <c r="A46" s="2" t="s">
        <v>24</v>
      </c>
      <c r="B46" s="16" t="e">
        <f>SUM(#REF!)</f>
        <v>#REF!</v>
      </c>
      <c r="C46" s="33">
        <f>C47+C48</f>
        <v>116421.08</v>
      </c>
      <c r="D46" s="34"/>
      <c r="E46" s="34"/>
    </row>
    <row r="47" spans="1:5" s="50" customFormat="1" ht="15.75" thickBot="1">
      <c r="A47" s="53" t="s">
        <v>63</v>
      </c>
      <c r="B47" s="53"/>
      <c r="C47" s="54">
        <v>57430.62</v>
      </c>
      <c r="D47" s="53" t="s">
        <v>4</v>
      </c>
      <c r="E47" s="54">
        <v>14180.4</v>
      </c>
    </row>
    <row r="48" spans="1:5" s="50" customFormat="1" ht="15.75" thickBot="1">
      <c r="A48" s="53" t="s">
        <v>64</v>
      </c>
      <c r="B48" s="53"/>
      <c r="C48" s="54">
        <v>58990.46</v>
      </c>
      <c r="D48" s="53" t="s">
        <v>4</v>
      </c>
      <c r="E48" s="54">
        <v>14180.4</v>
      </c>
    </row>
    <row r="49" spans="1:6" s="9" customFormat="1" ht="28.5" outlineLevel="2">
      <c r="A49" s="2" t="s">
        <v>25</v>
      </c>
      <c r="B49" s="16" t="e">
        <f>#REF!</f>
        <v>#REF!</v>
      </c>
      <c r="C49" s="33">
        <v>0</v>
      </c>
      <c r="D49" s="34"/>
      <c r="E49" s="34"/>
    </row>
    <row r="50" spans="1:6" s="9" customFormat="1" ht="28.5" outlineLevel="2">
      <c r="A50" s="2" t="s">
        <v>26</v>
      </c>
      <c r="B50" s="16" t="e">
        <f>#REF!+#REF!</f>
        <v>#REF!</v>
      </c>
      <c r="C50" s="33">
        <f>0</f>
        <v>0</v>
      </c>
      <c r="D50" s="34"/>
      <c r="E50" s="34"/>
    </row>
    <row r="51" spans="1:6" s="9" customFormat="1" ht="28.5" outlineLevel="2">
      <c r="A51" s="2" t="s">
        <v>27</v>
      </c>
      <c r="B51" s="16" t="e">
        <f>#REF!</f>
        <v>#REF!</v>
      </c>
      <c r="C51" s="33">
        <v>0</v>
      </c>
      <c r="D51" s="34"/>
      <c r="E51" s="34"/>
    </row>
    <row r="52" spans="1:6" s="9" customFormat="1" ht="29.25" outlineLevel="2" thickBot="1">
      <c r="A52" s="2" t="s">
        <v>19</v>
      </c>
      <c r="B52" s="16" t="e">
        <f>B54+#REF!</f>
        <v>#REF!</v>
      </c>
      <c r="C52" s="33">
        <f>C53+C54</f>
        <v>26517.34</v>
      </c>
      <c r="D52" s="34"/>
      <c r="E52" s="34"/>
    </row>
    <row r="53" spans="1:6" s="50" customFormat="1" ht="15.75" thickBot="1">
      <c r="A53" s="53" t="s">
        <v>65</v>
      </c>
      <c r="B53" s="53"/>
      <c r="C53" s="54">
        <v>12904.16</v>
      </c>
      <c r="D53" s="53" t="s">
        <v>5</v>
      </c>
      <c r="E53" s="54">
        <v>14180.4</v>
      </c>
    </row>
    <row r="54" spans="1:6" s="50" customFormat="1" ht="15.75" thickBot="1">
      <c r="A54" s="53" t="s">
        <v>66</v>
      </c>
      <c r="B54" s="53"/>
      <c r="C54" s="54">
        <v>13613.18</v>
      </c>
      <c r="D54" s="53" t="s">
        <v>4</v>
      </c>
      <c r="E54" s="54">
        <v>14180.4</v>
      </c>
    </row>
    <row r="55" spans="1:6" s="9" customFormat="1" ht="42.75" outlineLevel="2">
      <c r="A55" s="2" t="s">
        <v>20</v>
      </c>
      <c r="B55" s="16" t="e">
        <f>#REF!</f>
        <v>#REF!</v>
      </c>
      <c r="C55" s="33">
        <v>0</v>
      </c>
      <c r="D55" s="34"/>
      <c r="E55" s="34"/>
    </row>
    <row r="56" spans="1:6" s="9" customFormat="1" ht="57.75" outlineLevel="2" thickBot="1">
      <c r="A56" s="2" t="s">
        <v>21</v>
      </c>
      <c r="B56" s="16" t="e">
        <f>SUM(#REF!)</f>
        <v>#REF!</v>
      </c>
      <c r="C56" s="33">
        <f>SUM(C57:C60)</f>
        <v>56592.46</v>
      </c>
      <c r="D56" s="34"/>
      <c r="E56" s="34"/>
    </row>
    <row r="57" spans="1:6" s="50" customFormat="1" ht="15.75" thickBot="1">
      <c r="A57" s="53" t="s">
        <v>67</v>
      </c>
      <c r="B57" s="53"/>
      <c r="C57" s="54">
        <v>241.07</v>
      </c>
      <c r="D57" s="53" t="s">
        <v>4</v>
      </c>
      <c r="E57" s="54">
        <v>14180.4</v>
      </c>
    </row>
    <row r="58" spans="1:6" s="50" customFormat="1" ht="15.75" thickBot="1">
      <c r="A58" s="53" t="s">
        <v>68</v>
      </c>
      <c r="B58" s="53"/>
      <c r="C58" s="54">
        <v>241.07</v>
      </c>
      <c r="D58" s="53" t="s">
        <v>4</v>
      </c>
      <c r="E58" s="54">
        <v>14180.4</v>
      </c>
    </row>
    <row r="59" spans="1:6" s="50" customFormat="1" ht="15.75" thickBot="1">
      <c r="A59" s="53" t="s">
        <v>69</v>
      </c>
      <c r="B59" s="53"/>
      <c r="C59" s="54">
        <v>26352.48</v>
      </c>
      <c r="D59" s="53" t="s">
        <v>4</v>
      </c>
      <c r="E59" s="54">
        <v>14168</v>
      </c>
    </row>
    <row r="60" spans="1:6" s="50" customFormat="1" ht="15.75" thickBot="1">
      <c r="A60" s="53" t="s">
        <v>70</v>
      </c>
      <c r="B60" s="53"/>
      <c r="C60" s="54">
        <v>29757.84</v>
      </c>
      <c r="D60" s="53" t="s">
        <v>4</v>
      </c>
      <c r="E60" s="54">
        <v>14170.4</v>
      </c>
    </row>
    <row r="61" spans="1:6" s="45" customFormat="1" ht="36" customHeight="1" outlineLevel="2">
      <c r="A61" s="44" t="s">
        <v>37</v>
      </c>
      <c r="B61" s="44"/>
      <c r="C61" s="48">
        <f>C62</f>
        <v>2280</v>
      </c>
      <c r="D61" s="49"/>
      <c r="E61" s="49"/>
    </row>
    <row r="62" spans="1:6" s="9" customFormat="1" ht="21" customHeight="1" outlineLevel="2">
      <c r="A62" s="46" t="s">
        <v>38</v>
      </c>
      <c r="B62" s="47">
        <f>C62/1.18</f>
        <v>1932.2033898305085</v>
      </c>
      <c r="C62" s="35">
        <f>E62*5*12</f>
        <v>2280</v>
      </c>
      <c r="D62" s="30" t="s">
        <v>6</v>
      </c>
      <c r="E62" s="35">
        <v>38</v>
      </c>
    </row>
    <row r="63" spans="1:6" s="9" customFormat="1" outlineLevel="2">
      <c r="A63" s="17" t="s">
        <v>48</v>
      </c>
      <c r="B63" s="18" t="e">
        <f>B12+B15+B18+#REF!+B30+B45+B46+B49+B50+B51+B52+B55+B56+#REF!</f>
        <v>#REF!</v>
      </c>
      <c r="C63" s="33">
        <f>C12++C15+C18+C20+C27+C30+C45+C46+C50+C51+C52+C55+C56</f>
        <v>445503.76000000007</v>
      </c>
      <c r="D63" s="34" t="s">
        <v>42</v>
      </c>
      <c r="E63" s="34"/>
      <c r="F63" s="9" t="b">
        <f>C63=[1]Лист1!$C$40</f>
        <v>0</v>
      </c>
    </row>
    <row r="64" spans="1:6" s="9" customFormat="1" outlineLevel="2">
      <c r="A64" s="17" t="s">
        <v>49</v>
      </c>
      <c r="B64" s="19"/>
      <c r="C64" s="33">
        <f>C63*1.2+C61</f>
        <v>536884.5120000001</v>
      </c>
      <c r="D64" s="34" t="s">
        <v>42</v>
      </c>
      <c r="E64" s="34"/>
    </row>
    <row r="65" spans="1:6" s="9" customFormat="1" outlineLevel="2">
      <c r="A65" s="17" t="s">
        <v>50</v>
      </c>
      <c r="B65" s="19"/>
      <c r="C65" s="33">
        <f>C5+C8-C64</f>
        <v>239061.82799999986</v>
      </c>
      <c r="D65" s="34" t="s">
        <v>42</v>
      </c>
      <c r="E65" s="34"/>
    </row>
    <row r="66" spans="1:6" s="9" customFormat="1" ht="28.5" outlineLevel="2">
      <c r="A66" s="2" t="s">
        <v>51</v>
      </c>
      <c r="B66" s="16"/>
      <c r="C66" s="33">
        <f>C65+C7</f>
        <v>216363.6179999999</v>
      </c>
      <c r="D66" s="34" t="s">
        <v>42</v>
      </c>
      <c r="E66" s="34"/>
    </row>
    <row r="67" spans="1:6" s="9" customFormat="1" outlineLevel="2">
      <c r="A67" s="20"/>
      <c r="B67" s="21"/>
      <c r="C67" s="36"/>
      <c r="D67" s="36"/>
      <c r="E67" s="36"/>
    </row>
    <row r="68" spans="1:6" s="9" customFormat="1" outlineLevel="2">
      <c r="A68" s="20"/>
      <c r="B68" s="21"/>
      <c r="C68" s="36"/>
      <c r="D68" s="36"/>
      <c r="E68" s="36"/>
    </row>
    <row r="69" spans="1:6">
      <c r="A69" s="14"/>
      <c r="B69" s="15"/>
      <c r="C69" s="37"/>
      <c r="D69" s="38"/>
      <c r="E69" s="38"/>
    </row>
    <row r="70" spans="1:6">
      <c r="A70" s="22"/>
      <c r="B70" s="23"/>
      <c r="C70" s="39"/>
      <c r="D70" s="39"/>
      <c r="E70" s="39"/>
    </row>
    <row r="71" spans="1:6" s="9" customFormat="1" outlineLevel="2">
      <c r="A71" s="20"/>
      <c r="B71" s="21"/>
      <c r="C71" s="36"/>
      <c r="D71" s="36"/>
      <c r="E71" s="36"/>
    </row>
    <row r="72" spans="1:6">
      <c r="A72" s="14"/>
      <c r="B72" s="24"/>
      <c r="C72" s="37"/>
      <c r="D72" s="38"/>
      <c r="E72" s="38"/>
      <c r="F72" s="8"/>
    </row>
    <row r="73" spans="1:6" ht="16.5" customHeight="1">
      <c r="A73" s="14"/>
      <c r="B73" s="25"/>
      <c r="C73" s="37"/>
      <c r="D73" s="38"/>
      <c r="E73" s="38"/>
    </row>
    <row r="74" spans="1:6">
      <c r="A74" s="14"/>
      <c r="B74" s="25"/>
      <c r="C74" s="37"/>
      <c r="D74" s="38"/>
      <c r="E74" s="38"/>
    </row>
    <row r="75" spans="1:6">
      <c r="A75" s="14"/>
      <c r="B75" s="25"/>
      <c r="C75" s="37"/>
      <c r="D75" s="37"/>
      <c r="E75" s="38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6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40"/>
  <sheetViews>
    <sheetView topLeftCell="A16" workbookViewId="0">
      <selection activeCell="A11" sqref="A11"/>
    </sheetView>
  </sheetViews>
  <sheetFormatPr defaultRowHeight="15"/>
  <cols>
    <col min="1" max="1" width="70.5703125" style="50" customWidth="1"/>
    <col min="2" max="2" width="70.5703125" style="50" hidden="1" customWidth="1"/>
    <col min="3" max="3" width="12.5703125" style="50" customWidth="1"/>
    <col min="4" max="4" width="20.5703125" style="50" customWidth="1"/>
    <col min="5" max="5" width="12.5703125" style="50" customWidth="1"/>
    <col min="6" max="16384" width="9.140625" style="50"/>
  </cols>
  <sheetData>
    <row r="2" spans="1:5">
      <c r="A2" s="50" t="s">
        <v>85</v>
      </c>
    </row>
    <row r="3" spans="1:5">
      <c r="A3" s="50" t="s">
        <v>86</v>
      </c>
    </row>
    <row r="4" spans="1:5" ht="15.75" thickBot="1"/>
    <row r="5" spans="1:5" ht="15.75" thickBot="1">
      <c r="A5" s="51" t="s">
        <v>35</v>
      </c>
      <c r="B5" s="51"/>
      <c r="C5" s="51" t="s">
        <v>87</v>
      </c>
      <c r="D5" s="51" t="s">
        <v>34</v>
      </c>
      <c r="E5" s="51" t="s">
        <v>33</v>
      </c>
    </row>
    <row r="6" spans="1:5" s="57" customFormat="1" ht="15.75" thickBot="1">
      <c r="A6" s="55" t="s">
        <v>56</v>
      </c>
      <c r="B6" s="55"/>
      <c r="C6" s="56">
        <v>5302.94</v>
      </c>
      <c r="D6" s="55" t="s">
        <v>12</v>
      </c>
      <c r="E6" s="56">
        <v>82</v>
      </c>
    </row>
    <row r="7" spans="1:5" s="57" customFormat="1" ht="15.75" thickBot="1">
      <c r="A7" s="55" t="s">
        <v>39</v>
      </c>
      <c r="B7" s="55"/>
      <c r="C7" s="56">
        <v>1134.3</v>
      </c>
      <c r="D7" s="55" t="s">
        <v>40</v>
      </c>
      <c r="E7" s="56">
        <v>2</v>
      </c>
    </row>
    <row r="8" spans="1:5" s="57" customFormat="1" ht="15.75" thickBot="1">
      <c r="A8" s="55" t="s">
        <v>57</v>
      </c>
      <c r="B8" s="55"/>
      <c r="C8" s="56">
        <v>1701.65</v>
      </c>
      <c r="D8" s="55" t="s">
        <v>4</v>
      </c>
      <c r="E8" s="56">
        <v>14180.4</v>
      </c>
    </row>
    <row r="9" spans="1:5" s="57" customFormat="1" ht="15.75" thickBot="1">
      <c r="A9" s="55" t="s">
        <v>58</v>
      </c>
      <c r="B9" s="55"/>
      <c r="C9" s="56">
        <v>1559.84</v>
      </c>
      <c r="D9" s="55" t="s">
        <v>4</v>
      </c>
      <c r="E9" s="56">
        <v>14180.4</v>
      </c>
    </row>
    <row r="10" spans="1:5" s="57" customFormat="1" ht="15.75" thickBot="1">
      <c r="A10" s="55" t="s">
        <v>71</v>
      </c>
      <c r="B10" s="55"/>
      <c r="C10" s="56">
        <v>491.52</v>
      </c>
      <c r="D10" s="55" t="s">
        <v>28</v>
      </c>
      <c r="E10" s="56">
        <v>1</v>
      </c>
    </row>
    <row r="11" spans="1:5" s="57" customFormat="1" ht="15.75" thickBot="1">
      <c r="A11" s="55" t="s">
        <v>29</v>
      </c>
      <c r="B11" s="55"/>
      <c r="C11" s="56">
        <v>4046.8</v>
      </c>
      <c r="D11" s="55" t="s">
        <v>30</v>
      </c>
      <c r="E11" s="56">
        <v>5</v>
      </c>
    </row>
    <row r="12" spans="1:5" s="57" customFormat="1" ht="15.75" thickBot="1">
      <c r="A12" s="55" t="s">
        <v>72</v>
      </c>
      <c r="B12" s="55"/>
      <c r="C12" s="56">
        <v>1637.44</v>
      </c>
      <c r="D12" s="55" t="s">
        <v>30</v>
      </c>
      <c r="E12" s="56">
        <v>4</v>
      </c>
    </row>
    <row r="13" spans="1:5" s="57" customFormat="1" ht="15.75" thickBot="1">
      <c r="A13" s="55" t="s">
        <v>67</v>
      </c>
      <c r="B13" s="55"/>
      <c r="C13" s="56">
        <v>241.07</v>
      </c>
      <c r="D13" s="55" t="s">
        <v>4</v>
      </c>
      <c r="E13" s="56">
        <v>14180.4</v>
      </c>
    </row>
    <row r="14" spans="1:5" s="57" customFormat="1" ht="15.75" thickBot="1">
      <c r="A14" s="55" t="s">
        <v>68</v>
      </c>
      <c r="B14" s="55"/>
      <c r="C14" s="56">
        <v>241.07</v>
      </c>
      <c r="D14" s="55" t="s">
        <v>4</v>
      </c>
      <c r="E14" s="56">
        <v>14180.4</v>
      </c>
    </row>
    <row r="15" spans="1:5" s="57" customFormat="1" ht="15.75" thickBot="1">
      <c r="A15" s="55" t="s">
        <v>73</v>
      </c>
      <c r="B15" s="55"/>
      <c r="C15" s="56">
        <v>381.43</v>
      </c>
      <c r="D15" s="55" t="s">
        <v>32</v>
      </c>
      <c r="E15" s="56">
        <v>1</v>
      </c>
    </row>
    <row r="16" spans="1:5" s="57" customFormat="1" ht="15.75" thickBot="1">
      <c r="A16" s="55" t="s">
        <v>74</v>
      </c>
      <c r="B16" s="55"/>
      <c r="C16" s="56">
        <v>1117.43</v>
      </c>
      <c r="D16" s="55" t="s">
        <v>41</v>
      </c>
      <c r="E16" s="56">
        <v>1</v>
      </c>
    </row>
    <row r="17" spans="1:5" s="57" customFormat="1" ht="15.75" thickBot="1">
      <c r="A17" s="55" t="s">
        <v>75</v>
      </c>
      <c r="B17" s="55"/>
      <c r="C17" s="56">
        <v>278.72000000000003</v>
      </c>
      <c r="D17" s="55" t="s">
        <v>5</v>
      </c>
      <c r="E17" s="56">
        <v>2</v>
      </c>
    </row>
    <row r="18" spans="1:5" s="57" customFormat="1" ht="15.75" thickBot="1">
      <c r="A18" s="55" t="s">
        <v>82</v>
      </c>
      <c r="B18" s="55"/>
      <c r="C18" s="56">
        <v>1581.61</v>
      </c>
      <c r="D18" s="55" t="s">
        <v>41</v>
      </c>
      <c r="E18" s="56">
        <v>1</v>
      </c>
    </row>
    <row r="19" spans="1:5" s="57" customFormat="1" ht="15.75" thickBot="1">
      <c r="A19" s="55" t="s">
        <v>76</v>
      </c>
      <c r="B19" s="55"/>
      <c r="C19" s="56">
        <v>694.5</v>
      </c>
      <c r="D19" s="55" t="s">
        <v>30</v>
      </c>
      <c r="E19" s="56">
        <v>1</v>
      </c>
    </row>
    <row r="20" spans="1:5" s="57" customFormat="1" ht="15.75" thickBot="1">
      <c r="A20" s="55" t="s">
        <v>77</v>
      </c>
      <c r="B20" s="55"/>
      <c r="C20" s="56">
        <v>2439.96</v>
      </c>
      <c r="D20" s="55" t="s">
        <v>41</v>
      </c>
      <c r="E20" s="56">
        <v>4</v>
      </c>
    </row>
    <row r="21" spans="1:5" s="57" customFormat="1" ht="15.75" thickBot="1">
      <c r="A21" s="55" t="s">
        <v>78</v>
      </c>
      <c r="B21" s="55"/>
      <c r="C21" s="56">
        <v>1214</v>
      </c>
      <c r="D21" s="55" t="s">
        <v>5</v>
      </c>
      <c r="E21" s="56">
        <v>1</v>
      </c>
    </row>
    <row r="22" spans="1:5" s="57" customFormat="1" ht="15.75" thickBot="1">
      <c r="A22" s="55" t="s">
        <v>79</v>
      </c>
      <c r="B22" s="55"/>
      <c r="C22" s="56">
        <v>2005.85</v>
      </c>
      <c r="D22" s="55" t="s">
        <v>41</v>
      </c>
      <c r="E22" s="56">
        <v>1</v>
      </c>
    </row>
    <row r="23" spans="1:5" s="57" customFormat="1" ht="15.75" thickBot="1">
      <c r="A23" s="55" t="s">
        <v>80</v>
      </c>
      <c r="B23" s="55"/>
      <c r="C23" s="56">
        <v>3454.44</v>
      </c>
      <c r="D23" s="55" t="s">
        <v>41</v>
      </c>
      <c r="E23" s="56">
        <v>3</v>
      </c>
    </row>
    <row r="24" spans="1:5" s="57" customFormat="1" ht="15.75" thickBot="1">
      <c r="A24" s="55" t="s">
        <v>65</v>
      </c>
      <c r="B24" s="55"/>
      <c r="C24" s="56">
        <v>12904.16</v>
      </c>
      <c r="D24" s="55" t="s">
        <v>5</v>
      </c>
      <c r="E24" s="56">
        <v>14180.4</v>
      </c>
    </row>
    <row r="25" spans="1:5" s="57" customFormat="1" ht="15.75" thickBot="1">
      <c r="A25" s="55" t="s">
        <v>66</v>
      </c>
      <c r="B25" s="55"/>
      <c r="C25" s="56">
        <v>13613.18</v>
      </c>
      <c r="D25" s="55" t="s">
        <v>4</v>
      </c>
      <c r="E25" s="56">
        <v>14180.4</v>
      </c>
    </row>
    <row r="26" spans="1:5" s="57" customFormat="1" ht="15.75" thickBot="1">
      <c r="A26" s="55" t="s">
        <v>63</v>
      </c>
      <c r="B26" s="55"/>
      <c r="C26" s="56">
        <v>57430.62</v>
      </c>
      <c r="D26" s="55" t="s">
        <v>4</v>
      </c>
      <c r="E26" s="56">
        <v>14180.4</v>
      </c>
    </row>
    <row r="27" spans="1:5" s="57" customFormat="1" ht="15.75" thickBot="1">
      <c r="A27" s="55" t="s">
        <v>64</v>
      </c>
      <c r="B27" s="55"/>
      <c r="C27" s="56">
        <v>58990.46</v>
      </c>
      <c r="D27" s="55" t="s">
        <v>4</v>
      </c>
      <c r="E27" s="56">
        <v>14180.4</v>
      </c>
    </row>
    <row r="28" spans="1:5" s="57" customFormat="1" ht="15.75" thickBot="1">
      <c r="A28" s="55" t="s">
        <v>54</v>
      </c>
      <c r="B28" s="55"/>
      <c r="C28" s="56">
        <v>25077.360000000001</v>
      </c>
      <c r="D28" s="55" t="s">
        <v>4</v>
      </c>
      <c r="E28" s="56">
        <v>14168</v>
      </c>
    </row>
    <row r="29" spans="1:5" s="57" customFormat="1" ht="15.75" thickBot="1">
      <c r="A29" s="55" t="s">
        <v>55</v>
      </c>
      <c r="B29" s="55"/>
      <c r="C29" s="56">
        <v>28906.799999999999</v>
      </c>
      <c r="D29" s="55" t="s">
        <v>4</v>
      </c>
      <c r="E29" s="56">
        <v>14170</v>
      </c>
    </row>
    <row r="30" spans="1:5" s="57" customFormat="1" ht="15.75" thickBot="1">
      <c r="A30" s="55" t="s">
        <v>69</v>
      </c>
      <c r="B30" s="55"/>
      <c r="C30" s="56">
        <v>26352.48</v>
      </c>
      <c r="D30" s="55" t="s">
        <v>4</v>
      </c>
      <c r="E30" s="56">
        <v>14168</v>
      </c>
    </row>
    <row r="31" spans="1:5" s="57" customFormat="1" ht="15.75" thickBot="1">
      <c r="A31" s="55" t="s">
        <v>70</v>
      </c>
      <c r="B31" s="55"/>
      <c r="C31" s="56">
        <v>29757.84</v>
      </c>
      <c r="D31" s="55" t="s">
        <v>4</v>
      </c>
      <c r="E31" s="56">
        <v>14170.4</v>
      </c>
    </row>
    <row r="32" spans="1:5" s="57" customFormat="1" ht="15.75" thickBot="1">
      <c r="A32" s="55" t="s">
        <v>52</v>
      </c>
      <c r="B32" s="55"/>
      <c r="C32" s="56">
        <v>56012.58</v>
      </c>
      <c r="D32" s="55" t="s">
        <v>5</v>
      </c>
      <c r="E32" s="56">
        <v>14180.4</v>
      </c>
    </row>
    <row r="33" spans="1:5" s="57" customFormat="1" ht="15.75" thickBot="1">
      <c r="A33" s="55" t="s">
        <v>53</v>
      </c>
      <c r="B33" s="55"/>
      <c r="C33" s="56">
        <v>58423.25</v>
      </c>
      <c r="D33" s="55" t="s">
        <v>4</v>
      </c>
      <c r="E33" s="56">
        <v>14180.4</v>
      </c>
    </row>
    <row r="34" spans="1:5" s="57" customFormat="1" ht="15.75" thickBot="1">
      <c r="A34" s="55" t="s">
        <v>59</v>
      </c>
      <c r="B34" s="55"/>
      <c r="C34" s="56">
        <v>1418.04</v>
      </c>
      <c r="D34" s="55" t="s">
        <v>4</v>
      </c>
      <c r="E34" s="56">
        <v>14180.4</v>
      </c>
    </row>
    <row r="35" spans="1:5" s="57" customFormat="1" ht="15.75" thickBot="1">
      <c r="A35" s="55" t="s">
        <v>60</v>
      </c>
      <c r="B35" s="55"/>
      <c r="C35" s="56">
        <v>1418.04</v>
      </c>
      <c r="D35" s="55" t="s">
        <v>4</v>
      </c>
      <c r="E35" s="56">
        <v>14180.4</v>
      </c>
    </row>
    <row r="36" spans="1:5" s="57" customFormat="1" ht="15.75" thickBot="1">
      <c r="A36" s="55" t="s">
        <v>61</v>
      </c>
      <c r="B36" s="55"/>
      <c r="C36" s="56">
        <v>18009.11</v>
      </c>
      <c r="D36" s="55" t="s">
        <v>4</v>
      </c>
      <c r="E36" s="56">
        <v>14180.4</v>
      </c>
    </row>
    <row r="37" spans="1:5" s="57" customFormat="1" ht="15.75" thickBot="1">
      <c r="A37" s="55" t="s">
        <v>62</v>
      </c>
      <c r="B37" s="55"/>
      <c r="C37" s="56">
        <v>18009.11</v>
      </c>
      <c r="D37" s="55" t="s">
        <v>4</v>
      </c>
      <c r="E37" s="56">
        <v>14180.4</v>
      </c>
    </row>
    <row r="38" spans="1:5" s="57" customFormat="1" ht="15.75" thickBot="1">
      <c r="A38" s="55" t="s">
        <v>83</v>
      </c>
      <c r="B38" s="55"/>
      <c r="C38" s="56">
        <v>374.66</v>
      </c>
      <c r="D38" s="55" t="s">
        <v>84</v>
      </c>
      <c r="E38" s="56">
        <v>1</v>
      </c>
    </row>
    <row r="39" spans="1:5" s="57" customFormat="1" ht="15.75" thickBot="1">
      <c r="A39" s="55" t="s">
        <v>81</v>
      </c>
      <c r="B39" s="55"/>
      <c r="C39" s="56">
        <v>281.5</v>
      </c>
      <c r="D39" s="55" t="s">
        <v>5</v>
      </c>
      <c r="E39" s="56">
        <v>0.5</v>
      </c>
    </row>
    <row r="40" spans="1:5" ht="15.75" thickBot="1">
      <c r="A40" s="53"/>
      <c r="B40" s="53"/>
      <c r="C40" s="58">
        <f>SUM(C6:C39)</f>
        <v>436503.75999999989</v>
      </c>
      <c r="D40" s="53"/>
      <c r="E4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0"/>
  <sheetViews>
    <sheetView topLeftCell="A16" workbookViewId="0">
      <selection activeCell="A15" sqref="A15"/>
    </sheetView>
  </sheetViews>
  <sheetFormatPr defaultRowHeight="15"/>
  <cols>
    <col min="1" max="1" width="70.5703125" style="50" customWidth="1"/>
    <col min="2" max="2" width="12.5703125" style="50" customWidth="1"/>
    <col min="3" max="3" width="20.5703125" style="50" customWidth="1"/>
    <col min="4" max="4" width="12.5703125" style="50" customWidth="1"/>
    <col min="5" max="16384" width="9.140625" style="50"/>
  </cols>
  <sheetData>
    <row r="2" spans="1:4">
      <c r="A2" s="50" t="s">
        <v>85</v>
      </c>
    </row>
    <row r="3" spans="1:4">
      <c r="A3" s="50" t="s">
        <v>86</v>
      </c>
    </row>
    <row r="4" spans="1:4" ht="15.75" thickBot="1"/>
    <row r="5" spans="1:4" ht="15.75" thickBot="1">
      <c r="A5" s="51" t="s">
        <v>35</v>
      </c>
      <c r="B5" s="51" t="s">
        <v>87</v>
      </c>
      <c r="C5" s="51" t="s">
        <v>34</v>
      </c>
      <c r="D5" s="51" t="s">
        <v>33</v>
      </c>
    </row>
    <row r="6" spans="1:4" ht="15.75" thickBot="1">
      <c r="A6" s="53" t="s">
        <v>56</v>
      </c>
      <c r="B6" s="59">
        <v>5302.94</v>
      </c>
      <c r="C6" s="53" t="s">
        <v>12</v>
      </c>
      <c r="D6" s="59">
        <v>82</v>
      </c>
    </row>
    <row r="7" spans="1:4" ht="15.75" thickBot="1">
      <c r="A7" s="53" t="s">
        <v>39</v>
      </c>
      <c r="B7" s="59">
        <v>1134.3</v>
      </c>
      <c r="C7" s="53" t="s">
        <v>40</v>
      </c>
      <c r="D7" s="59">
        <v>2</v>
      </c>
    </row>
    <row r="8" spans="1:4" ht="15.75" thickBot="1">
      <c r="A8" s="53" t="s">
        <v>57</v>
      </c>
      <c r="B8" s="59">
        <v>1701.65</v>
      </c>
      <c r="C8" s="53" t="s">
        <v>4</v>
      </c>
      <c r="D8" s="59">
        <v>14180.4</v>
      </c>
    </row>
    <row r="9" spans="1:4" ht="15.75" thickBot="1">
      <c r="A9" s="53" t="s">
        <v>58</v>
      </c>
      <c r="B9" s="59">
        <v>1559.84</v>
      </c>
      <c r="C9" s="53" t="s">
        <v>4</v>
      </c>
      <c r="D9" s="59">
        <v>14180.4</v>
      </c>
    </row>
    <row r="10" spans="1:4" ht="15.75" thickBot="1">
      <c r="A10" s="53" t="s">
        <v>71</v>
      </c>
      <c r="B10" s="59">
        <v>491.52</v>
      </c>
      <c r="C10" s="53" t="s">
        <v>28</v>
      </c>
      <c r="D10" s="59">
        <v>1</v>
      </c>
    </row>
    <row r="11" spans="1:4" ht="15.75" thickBot="1">
      <c r="A11" s="53" t="s">
        <v>29</v>
      </c>
      <c r="B11" s="59">
        <v>4046.8</v>
      </c>
      <c r="C11" s="53" t="s">
        <v>30</v>
      </c>
      <c r="D11" s="59">
        <v>5</v>
      </c>
    </row>
    <row r="12" spans="1:4" ht="15.75" thickBot="1">
      <c r="A12" s="53" t="s">
        <v>72</v>
      </c>
      <c r="B12" s="59">
        <v>1637.44</v>
      </c>
      <c r="C12" s="53" t="s">
        <v>30</v>
      </c>
      <c r="D12" s="59">
        <v>4</v>
      </c>
    </row>
    <row r="13" spans="1:4" ht="15.75" thickBot="1">
      <c r="A13" s="53" t="s">
        <v>67</v>
      </c>
      <c r="B13" s="59">
        <v>241.07</v>
      </c>
      <c r="C13" s="53" t="s">
        <v>4</v>
      </c>
      <c r="D13" s="59">
        <v>14180.4</v>
      </c>
    </row>
    <row r="14" spans="1:4" ht="15.75" thickBot="1">
      <c r="A14" s="53" t="s">
        <v>68</v>
      </c>
      <c r="B14" s="59">
        <v>241.07</v>
      </c>
      <c r="C14" s="53" t="s">
        <v>4</v>
      </c>
      <c r="D14" s="59">
        <v>14180.4</v>
      </c>
    </row>
    <row r="15" spans="1:4" ht="15.75" thickBot="1">
      <c r="A15" s="53" t="s">
        <v>73</v>
      </c>
      <c r="B15" s="59">
        <v>381.43</v>
      </c>
      <c r="C15" s="53" t="s">
        <v>32</v>
      </c>
      <c r="D15" s="59">
        <v>1</v>
      </c>
    </row>
    <row r="16" spans="1:4" ht="15.75" thickBot="1">
      <c r="A16" s="53" t="s">
        <v>74</v>
      </c>
      <c r="B16" s="59">
        <v>1117.43</v>
      </c>
      <c r="C16" s="53" t="s">
        <v>41</v>
      </c>
      <c r="D16" s="59">
        <v>1</v>
      </c>
    </row>
    <row r="17" spans="1:4" ht="15.75" thickBot="1">
      <c r="A17" s="53" t="s">
        <v>75</v>
      </c>
      <c r="B17" s="59">
        <v>278.72000000000003</v>
      </c>
      <c r="C17" s="53" t="s">
        <v>5</v>
      </c>
      <c r="D17" s="59">
        <v>2</v>
      </c>
    </row>
    <row r="18" spans="1:4" ht="15.75" thickBot="1">
      <c r="A18" s="53" t="s">
        <v>82</v>
      </c>
      <c r="B18" s="59">
        <v>1581.61</v>
      </c>
      <c r="C18" s="53" t="s">
        <v>41</v>
      </c>
      <c r="D18" s="59">
        <v>1</v>
      </c>
    </row>
    <row r="19" spans="1:4" ht="15.75" thickBot="1">
      <c r="A19" s="53" t="s">
        <v>76</v>
      </c>
      <c r="B19" s="59">
        <v>694.5</v>
      </c>
      <c r="C19" s="53" t="s">
        <v>30</v>
      </c>
      <c r="D19" s="59">
        <v>1</v>
      </c>
    </row>
    <row r="20" spans="1:4" ht="15.75" thickBot="1">
      <c r="A20" s="53" t="s">
        <v>77</v>
      </c>
      <c r="B20" s="59">
        <v>2439.96</v>
      </c>
      <c r="C20" s="53" t="s">
        <v>41</v>
      </c>
      <c r="D20" s="59">
        <v>4</v>
      </c>
    </row>
    <row r="21" spans="1:4" ht="15.75" thickBot="1">
      <c r="A21" s="53" t="s">
        <v>78</v>
      </c>
      <c r="B21" s="59">
        <v>1214</v>
      </c>
      <c r="C21" s="53" t="s">
        <v>5</v>
      </c>
      <c r="D21" s="59">
        <v>1</v>
      </c>
    </row>
    <row r="22" spans="1:4" ht="15.75" thickBot="1">
      <c r="A22" s="53" t="s">
        <v>79</v>
      </c>
      <c r="B22" s="59">
        <v>2005.85</v>
      </c>
      <c r="C22" s="53" t="s">
        <v>41</v>
      </c>
      <c r="D22" s="59">
        <v>1</v>
      </c>
    </row>
    <row r="23" spans="1:4" ht="15.75" thickBot="1">
      <c r="A23" s="53" t="s">
        <v>80</v>
      </c>
      <c r="B23" s="59">
        <v>3454.44</v>
      </c>
      <c r="C23" s="53" t="s">
        <v>41</v>
      </c>
      <c r="D23" s="59">
        <v>3</v>
      </c>
    </row>
    <row r="24" spans="1:4" ht="15.75" thickBot="1">
      <c r="A24" s="53" t="s">
        <v>65</v>
      </c>
      <c r="B24" s="59">
        <v>12904.16</v>
      </c>
      <c r="C24" s="53" t="s">
        <v>5</v>
      </c>
      <c r="D24" s="59">
        <v>14180.4</v>
      </c>
    </row>
    <row r="25" spans="1:4" ht="15.75" thickBot="1">
      <c r="A25" s="53" t="s">
        <v>66</v>
      </c>
      <c r="B25" s="59">
        <v>13613.18</v>
      </c>
      <c r="C25" s="53" t="s">
        <v>4</v>
      </c>
      <c r="D25" s="59">
        <v>14180.4</v>
      </c>
    </row>
    <row r="26" spans="1:4" ht="15.75" thickBot="1">
      <c r="A26" s="53" t="s">
        <v>63</v>
      </c>
      <c r="B26" s="59">
        <v>57430.62</v>
      </c>
      <c r="C26" s="53" t="s">
        <v>4</v>
      </c>
      <c r="D26" s="59">
        <v>14180.4</v>
      </c>
    </row>
    <row r="27" spans="1:4" ht="15.75" thickBot="1">
      <c r="A27" s="53" t="s">
        <v>64</v>
      </c>
      <c r="B27" s="59">
        <v>58990.46</v>
      </c>
      <c r="C27" s="53" t="s">
        <v>4</v>
      </c>
      <c r="D27" s="59">
        <v>14180.4</v>
      </c>
    </row>
    <row r="28" spans="1:4" ht="15.75" thickBot="1">
      <c r="A28" s="53" t="s">
        <v>54</v>
      </c>
      <c r="B28" s="59">
        <v>25077.360000000001</v>
      </c>
      <c r="C28" s="53" t="s">
        <v>4</v>
      </c>
      <c r="D28" s="59">
        <v>14168</v>
      </c>
    </row>
    <row r="29" spans="1:4" ht="15.75" thickBot="1">
      <c r="A29" s="53" t="s">
        <v>55</v>
      </c>
      <c r="B29" s="59">
        <v>28906.799999999999</v>
      </c>
      <c r="C29" s="53" t="s">
        <v>4</v>
      </c>
      <c r="D29" s="59">
        <v>14170</v>
      </c>
    </row>
    <row r="30" spans="1:4" ht="15.75" thickBot="1">
      <c r="A30" s="53" t="s">
        <v>69</v>
      </c>
      <c r="B30" s="59">
        <v>26352.48</v>
      </c>
      <c r="C30" s="53" t="s">
        <v>4</v>
      </c>
      <c r="D30" s="59">
        <v>14168</v>
      </c>
    </row>
    <row r="31" spans="1:4" ht="15.75" thickBot="1">
      <c r="A31" s="53" t="s">
        <v>70</v>
      </c>
      <c r="B31" s="59">
        <v>29757.84</v>
      </c>
      <c r="C31" s="53" t="s">
        <v>4</v>
      </c>
      <c r="D31" s="59">
        <v>14170.4</v>
      </c>
    </row>
    <row r="32" spans="1:4" ht="15.75" thickBot="1">
      <c r="A32" s="53" t="s">
        <v>52</v>
      </c>
      <c r="B32" s="59">
        <v>56012.58</v>
      </c>
      <c r="C32" s="53" t="s">
        <v>5</v>
      </c>
      <c r="D32" s="59">
        <v>14180.4</v>
      </c>
    </row>
    <row r="33" spans="1:4" ht="15.75" thickBot="1">
      <c r="A33" s="53" t="s">
        <v>53</v>
      </c>
      <c r="B33" s="59">
        <v>58423.25</v>
      </c>
      <c r="C33" s="53" t="s">
        <v>4</v>
      </c>
      <c r="D33" s="59">
        <v>14180.4</v>
      </c>
    </row>
    <row r="34" spans="1:4" ht="15.75" thickBot="1">
      <c r="A34" s="53" t="s">
        <v>59</v>
      </c>
      <c r="B34" s="59">
        <v>1418.04</v>
      </c>
      <c r="C34" s="53" t="s">
        <v>4</v>
      </c>
      <c r="D34" s="59">
        <v>14180.4</v>
      </c>
    </row>
    <row r="35" spans="1:4" ht="15.75" thickBot="1">
      <c r="A35" s="53" t="s">
        <v>60</v>
      </c>
      <c r="B35" s="59">
        <v>1418.04</v>
      </c>
      <c r="C35" s="53" t="s">
        <v>4</v>
      </c>
      <c r="D35" s="59">
        <v>14180.4</v>
      </c>
    </row>
    <row r="36" spans="1:4" ht="15.75" thickBot="1">
      <c r="A36" s="53" t="s">
        <v>61</v>
      </c>
      <c r="B36" s="59">
        <v>18009.11</v>
      </c>
      <c r="C36" s="53" t="s">
        <v>4</v>
      </c>
      <c r="D36" s="59">
        <v>14180.4</v>
      </c>
    </row>
    <row r="37" spans="1:4" ht="15.75" thickBot="1">
      <c r="A37" s="53" t="s">
        <v>62</v>
      </c>
      <c r="B37" s="59">
        <v>18009.11</v>
      </c>
      <c r="C37" s="53" t="s">
        <v>4</v>
      </c>
      <c r="D37" s="59">
        <v>14180.4</v>
      </c>
    </row>
    <row r="38" spans="1:4" ht="15.75" thickBot="1">
      <c r="A38" s="53" t="s">
        <v>83</v>
      </c>
      <c r="B38" s="59">
        <v>374.66</v>
      </c>
      <c r="C38" s="53" t="s">
        <v>84</v>
      </c>
      <c r="D38" s="59">
        <v>1</v>
      </c>
    </row>
    <row r="39" spans="1:4" ht="15.75" thickBot="1">
      <c r="A39" s="53" t="s">
        <v>81</v>
      </c>
      <c r="B39" s="59">
        <v>281.5</v>
      </c>
      <c r="C39" s="53" t="s">
        <v>5</v>
      </c>
      <c r="D39" s="59">
        <v>0.5</v>
      </c>
    </row>
    <row r="40" spans="1:4" ht="15.75" thickBot="1">
      <c r="A40" s="53"/>
      <c r="B40" s="60">
        <f>SUM(B6:B39)</f>
        <v>436503.75999999989</v>
      </c>
      <c r="C40" s="53"/>
      <c r="D40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2021-03-03T06:47:34Z</cp:lastPrinted>
  <dcterms:created xsi:type="dcterms:W3CDTF">2016-03-18T02:51:51Z</dcterms:created>
  <dcterms:modified xsi:type="dcterms:W3CDTF">2021-03-10T05:11:25Z</dcterms:modified>
</cp:coreProperties>
</file>