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Украинский бульвар, д. 3" sheetId="1" r:id="rId1"/>
  </sheets>
  <externalReferences>
    <externalReference r:id="rId2"/>
  </externalReferences>
  <definedNames>
    <definedName name="_xlnm.Print_Area" localSheetId="0">'Украинский бульвар, д. 3'!$A$1:$D$107</definedName>
  </definedNames>
  <calcPr calcId="125725"/>
</workbook>
</file>

<file path=xl/calcChain.xml><?xml version="1.0" encoding="utf-8"?>
<calcChain xmlns="http://schemas.openxmlformats.org/spreadsheetml/2006/main">
  <c r="B11" i="1"/>
  <c r="B90"/>
  <c r="B82"/>
  <c r="B28"/>
  <c r="B45"/>
  <c r="B104" l="1"/>
  <c r="B21" l="1"/>
  <c r="B16"/>
  <c r="B13"/>
  <c r="B78"/>
  <c r="B19"/>
  <c r="B88" l="1"/>
  <c r="B85"/>
  <c r="B8"/>
  <c r="B10" l="1"/>
  <c r="B9" s="1"/>
  <c r="B105" l="1"/>
  <c r="B103"/>
  <c r="B102" s="1"/>
  <c r="B106" l="1"/>
  <c r="B107" s="1"/>
</calcChain>
</file>

<file path=xl/sharedStrings.xml><?xml version="1.0" encoding="utf-8"?>
<sst xmlns="http://schemas.openxmlformats.org/spreadsheetml/2006/main" count="203" uniqueCount="122">
  <si>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</si>
  <si>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</si>
  <si>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</si>
  <si>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</si>
  <si>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</si>
  <si>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</si>
  <si>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</si>
  <si>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</si>
  <si>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</si>
  <si>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</si>
  <si>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</si>
  <si>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</si>
  <si>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</si>
  <si>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</si>
  <si>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</si>
  <si>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</si>
  <si>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</si>
  <si>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</si>
  <si>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</si>
  <si>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</si>
  <si>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</si>
  <si>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</si>
  <si>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</si>
  <si>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</si>
  <si>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</si>
  <si>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</si>
  <si>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</si>
  <si>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Закрытие и открытие стояков</t>
  </si>
  <si>
    <t>1 стояк</t>
  </si>
  <si>
    <t>осмотр подвала</t>
  </si>
  <si>
    <t>раз</t>
  </si>
  <si>
    <t>Адрес: Украинский бульвар, д. 3</t>
  </si>
  <si>
    <t>Старшие по дому</t>
  </si>
  <si>
    <t>Доходы по дому:</t>
  </si>
  <si>
    <t>Расходы по снятию показаний с ИПУ по электроэнергии</t>
  </si>
  <si>
    <t>Выезд а/машины по заявке</t>
  </si>
  <si>
    <t>выезд</t>
  </si>
  <si>
    <t>Заделка штроб кирпячом</t>
  </si>
  <si>
    <t>шт.</t>
  </si>
  <si>
    <t>Исполнение заявок не связаных с ремонтом</t>
  </si>
  <si>
    <t>узел</t>
  </si>
  <si>
    <t>Протяжка контактов на электроприборах</t>
  </si>
  <si>
    <t>Смена резьб (для всех диаметров) с применением газосварочных работ</t>
  </si>
  <si>
    <t>Смена труб ГВС и ХВС д.32</t>
  </si>
  <si>
    <t>руб.</t>
  </si>
  <si>
    <t>Демонтаж непригодных электроприборов</t>
  </si>
  <si>
    <t>Осмотр подвала</t>
  </si>
  <si>
    <t>1 дом</t>
  </si>
  <si>
    <t>Пробивка проемов в стенах, закладка кирпичем и оштукатуривание после</t>
  </si>
  <si>
    <t>Отключение отопления</t>
  </si>
  <si>
    <t>Сброс воздуха со стояков отопления с использованием а/м газель</t>
  </si>
  <si>
    <t>Смена труб из водогазопроводных труб д.20 с производством сварочных ра</t>
  </si>
  <si>
    <t>период: 01.01.2021-31.12.2021</t>
  </si>
  <si>
    <t>Начальное сальдо на 01.01.2021 г.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</si>
  <si>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</si>
  <si>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</si>
  <si>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на 31.12.2021 г.</t>
  </si>
  <si>
    <t>Всего доходов по дому за 2021 г.</t>
  </si>
  <si>
    <t>Всего расходов по дому за 2021 г.</t>
  </si>
  <si>
    <t>Всего расходов по дому с НДС за 2021 г.</t>
  </si>
  <si>
    <t>Конечное сальдо по дому на 31.12.2021 г.</t>
  </si>
  <si>
    <t>Гор. вода потр.при содер.общего имущ-ва  в МКД 3,4 кв.2021г. 1-5эт.К=0</t>
  </si>
  <si>
    <t>Гор.вода потр.при содер.общего имущ-ва в МКД 1,2 кв.2021г. 1-5 эт.К=0,</t>
  </si>
  <si>
    <t>Хол.вода потр.при содер.общ.имущ. в МКД 1,2 кв.2021г.1-5эт.К=0,8</t>
  </si>
  <si>
    <t>Хол.вода потр.при содер.общ.имущ. в МКД 3,4 кв.2021г.1-5эт.К=0,6;0,8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</si>
  <si>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</si>
  <si>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</si>
  <si>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Содержание ДРС 1,2 кв. 2021 г. коэф.0,8;0,85;0,9;1</t>
  </si>
  <si>
    <t>Содержание ДРС 3,4 кв. 2021 г. коэф.0,8;0,85;0,9;1</t>
  </si>
  <si>
    <t>Тех.обслуживание ГО К=0,6;0,8;0,85;0,9;1 (1,2 кв. 2021 г.)</t>
  </si>
  <si>
    <t>Тех.обслуживание ГО К=0,6;0,8;0,85;0,9;1 (3,4 кв. 2021 г.)</t>
  </si>
  <si>
    <t>Уборка МОП 1,2 кв. 2021 г. К=0,8</t>
  </si>
  <si>
    <t>Уборка МОП 3,4 кв. 2021 г. К=0,8</t>
  </si>
  <si>
    <t>Управление жилым фондом 1,2 кв. 2021г. К=0,6;0,8;0,85;0,9;1</t>
  </si>
  <si>
    <t>Управление жилым фондом 3,4 кв. 2021г. К=0,6;0,8;0,85;0,9;1</t>
  </si>
  <si>
    <t>Изготовлен ледяных фигур (разных цветов) с установкой под елку</t>
  </si>
  <si>
    <t>Краска</t>
  </si>
  <si>
    <t>кг</t>
  </si>
  <si>
    <t>Масляная окраска элементов детской площадки (забор, элементы)</t>
  </si>
  <si>
    <t>Организация мест накоп.ртуть сод-х ламп 1,2 кв. 2021г. К=0,6;0,8;0,85;</t>
  </si>
  <si>
    <t>Организация мест накоп.ртуть сод-х ламп 3,4 кв. 2021г. К=0,6;0,8;0,85;</t>
  </si>
  <si>
    <t>Отпуск цветочной рассады без тары</t>
  </si>
  <si>
    <t>Установка новогодних елок с изготовлением деревянной крестовины</t>
  </si>
  <si>
    <t>Установка штакетного забора l =2.5 h=0.7</t>
  </si>
  <si>
    <t>пролет</t>
  </si>
  <si>
    <t>изготовление штакетного забора h=0.7 м, l=2.5 м, шир. штакетника 7,5 с</t>
  </si>
  <si>
    <t>Уборка придомовой территории 1,2 кв. 2021 г. К=0,6;0,8</t>
  </si>
  <si>
    <t>Уборка придомовой территории 3,4 кв. 2021 г. К=0,6;0,8</t>
  </si>
  <si>
    <t>Востановление фазного, нулевого питающего провода на подъезд и т.д</t>
  </si>
  <si>
    <t>место</t>
  </si>
  <si>
    <t>Изготовлен окон. рам р-ром 1,3*0,63 м, с остекленнием и масляной окрас</t>
  </si>
  <si>
    <t>Осмотр крыши</t>
  </si>
  <si>
    <t>дом</t>
  </si>
  <si>
    <t>Очистка подвала Укр. Бульвар 3</t>
  </si>
  <si>
    <t>Удаление стволов деревьев произростающих к придом. террит. ж/д</t>
  </si>
  <si>
    <t>Установка оконных рам, размером 1,3*0,63</t>
  </si>
  <si>
    <t>Устройство бетонных полов толщиной 10 см</t>
  </si>
  <si>
    <t>замена электрической лампы накаливания</t>
  </si>
  <si>
    <t>замена электропатрона с материалом при закрытой арматуре</t>
  </si>
  <si>
    <t>исполнение заявок не связанных с ремонтом</t>
  </si>
  <si>
    <t>навеска замка (крабовый)</t>
  </si>
  <si>
    <t>Демонтаж расходомеров тепловой энергии с послед. устан. времен. вставо</t>
  </si>
  <si>
    <t>Закрытие задвижек,отк-е сбросников перед опр-кой,от-е задвиж после опр</t>
  </si>
  <si>
    <t>Замена труб розлива ХВС, ул. Укр. Б., д.3</t>
  </si>
  <si>
    <t>розлив</t>
  </si>
  <si>
    <t>Опрессовка тепловых узлов перед сдачей (проверочная)</t>
  </si>
  <si>
    <t>Опрессовка тепловых узлов после проведения ремонта</t>
  </si>
  <si>
    <t>Опрессовка тепловых узлов при сдаче</t>
  </si>
  <si>
    <t>Поверка теплового ОДПУ, 2021 г.</t>
  </si>
  <si>
    <t>Прогон воздуха системы отопления</t>
  </si>
  <si>
    <t>Прокладка электрокабеля АВВГ 2*2,5 мм2</t>
  </si>
  <si>
    <t>Прочистка трубок секции водоподогревателя, Укр. Бульвар, 3</t>
  </si>
  <si>
    <t>водоподо</t>
  </si>
  <si>
    <t>Ремонт вентелей до 32 д.</t>
  </si>
  <si>
    <t>Ремонт тепловых узлов, Укр. Бульвар 3</t>
  </si>
  <si>
    <t>Смена вентиля д. 20 мм</t>
  </si>
  <si>
    <t>Смена вентиля д.20 на внутридомовых трубопроводах водоснабжения</t>
  </si>
  <si>
    <t>Снятие и установка  расходомеров в тепловых узлах</t>
  </si>
  <si>
    <t>Техническое обслуживание приборов учета тепловой энергии, 2021 г.</t>
  </si>
  <si>
    <t>Устранение свищей на трубопроводах хомутами</t>
  </si>
  <si>
    <t>Частичная смена ВГП труб д. 20 водоснаб. PPRC . 20</t>
  </si>
  <si>
    <t>Частичная смена ВГП труб д. 32 водоснаб. PPRC . 32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</si>
</sst>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_-;\-* #,##0.00_-;_-* &quot;-&quot;??_-;_-@_-"/>
  </numFmts>
  <fonts count="29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6" applyNumberFormat="0" applyAlignment="0" applyProtection="0"/>
    <xf numFmtId="0" fontId="23" fillId="2" borderId="6" applyNumberFormat="0" applyAlignment="0" applyProtection="0"/>
    <xf numFmtId="0" fontId="24" fillId="0" borderId="7" applyNumberFormat="0" applyFill="0" applyAlignment="0" applyProtection="0"/>
    <xf numFmtId="0" fontId="25" fillId="7" borderId="8" applyNumberFormat="0" applyAlignment="0" applyProtection="0"/>
    <xf numFmtId="0" fontId="26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27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2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4">
    <xf numFmtId="0" fontId="0" fillId="0" borderId="0" xfId="0"/>
    <xf numFmtId="0" fontId="2" fillId="0" borderId="0" xfId="0" applyFont="1" applyFill="1"/>
    <xf numFmtId="164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164" fontId="2" fillId="0" borderId="0" xfId="3" applyFont="1" applyFill="1" applyAlignment="1">
      <alignment vertical="center"/>
    </xf>
    <xf numFmtId="0" fontId="11" fillId="0" borderId="0" xfId="0" applyFont="1" applyFill="1"/>
    <xf numFmtId="0" fontId="11" fillId="0" borderId="2" xfId="0" applyFont="1" applyFill="1" applyBorder="1" applyAlignment="1">
      <alignment horizontal="left" vertical="center"/>
    </xf>
    <xf numFmtId="0" fontId="12" fillId="0" borderId="2" xfId="1" applyFont="1" applyFill="1" applyBorder="1" applyAlignment="1">
      <alignment horizontal="center" vertical="center"/>
    </xf>
    <xf numFmtId="164" fontId="12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164" fontId="4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0" xfId="0" applyFill="1"/>
    <xf numFmtId="0" fontId="8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4" fontId="12" fillId="0" borderId="2" xfId="3" applyNumberFormat="1" applyFont="1" applyFill="1" applyBorder="1" applyAlignment="1">
      <alignment vertical="center" wrapText="1"/>
    </xf>
    <xf numFmtId="4" fontId="13" fillId="0" borderId="2" xfId="3" applyNumberFormat="1" applyFont="1" applyFill="1" applyBorder="1" applyAlignment="1">
      <alignment vertical="center" wrapText="1"/>
    </xf>
    <xf numFmtId="4" fontId="6" fillId="0" borderId="2" xfId="3" applyNumberFormat="1" applyFont="1" applyFill="1" applyBorder="1" applyAlignment="1">
      <alignment vertical="center"/>
    </xf>
    <xf numFmtId="4" fontId="0" fillId="0" borderId="2" xfId="0" applyNumberFormat="1" applyFill="1" applyBorder="1"/>
    <xf numFmtId="4" fontId="8" fillId="0" borderId="2" xfId="3" applyNumberFormat="1" applyFont="1" applyFill="1" applyBorder="1" applyAlignment="1">
      <alignment vertical="center"/>
    </xf>
    <xf numFmtId="164" fontId="4" fillId="0" borderId="2" xfId="3" applyFont="1" applyFill="1" applyBorder="1" applyAlignment="1">
      <alignment horizontal="center" vertical="center" wrapText="1"/>
    </xf>
    <xf numFmtId="0" fontId="0" fillId="0" borderId="0" xfId="0"/>
    <xf numFmtId="4" fontId="2" fillId="0" borderId="0" xfId="0" applyNumberFormat="1" applyFont="1" applyFill="1"/>
    <xf numFmtId="0" fontId="12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49" fontId="0" fillId="0" borderId="11" xfId="0" applyNumberFormat="1" applyFill="1" applyBorder="1"/>
    <xf numFmtId="165" fontId="0" fillId="0" borderId="11" xfId="0" applyNumberFormat="1" applyFill="1" applyBorder="1"/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4;&#1072;&#1088;&#1090;&#1087;&#1083;&#1072;&#1090;&#1072;/2021%20&#1075;&#1086;&#1076;/&#1051;&#1100;&#1075;&#1086;&#1090;&#1099;/&#1053;&#1072;&#1082;&#1086;&#1087;&#1080;&#1090;%20&#1074;&#1077;&#1076;&#1086;&#1084;%20&#1087;&#1086;%20&#1083;&#1100;&#1075;&#1086;&#1090;&#1085;&#1080;&#1082;&#1072;&#1084;%2021%20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501">
          <cell r="G4501">
            <v>46249.659999999996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07"/>
  <sheetViews>
    <sheetView tabSelected="1" workbookViewId="0">
      <pane ySplit="3" topLeftCell="A4" activePane="bottomLeft" state="frozen"/>
      <selection pane="bottomLeft" activeCell="A12" sqref="A12:D12"/>
    </sheetView>
  </sheetViews>
  <sheetFormatPr defaultRowHeight="15"/>
  <cols>
    <col min="1" max="1" width="73.42578125" style="5" customWidth="1"/>
    <col min="2" max="2" width="18.42578125" style="7" customWidth="1"/>
    <col min="3" max="3" width="12.140625" style="3" customWidth="1"/>
    <col min="4" max="4" width="13.140625" style="2" customWidth="1"/>
    <col min="5" max="5" width="0" style="1" hidden="1" customWidth="1"/>
    <col min="6" max="6" width="9.140625" style="1"/>
    <col min="7" max="7" width="11.28515625" style="1" customWidth="1"/>
    <col min="8" max="8" width="10.140625" style="1" customWidth="1"/>
    <col min="9" max="16384" width="9.140625" style="1"/>
  </cols>
  <sheetData>
    <row r="1" spans="1:4" s="6" customFormat="1" ht="41.25" customHeight="1">
      <c r="A1" s="40" t="s">
        <v>7</v>
      </c>
      <c r="B1" s="40"/>
      <c r="C1" s="40"/>
      <c r="D1" s="40"/>
    </row>
    <row r="2" spans="1:4" s="8" customFormat="1" ht="15.75">
      <c r="A2" s="9" t="s">
        <v>31</v>
      </c>
      <c r="B2" s="42" t="s">
        <v>52</v>
      </c>
      <c r="C2" s="42"/>
      <c r="D2" s="42"/>
    </row>
    <row r="3" spans="1:4" ht="57">
      <c r="A3" s="10" t="s">
        <v>2</v>
      </c>
      <c r="B3" s="11" t="s">
        <v>26</v>
      </c>
      <c r="C3" s="12" t="s">
        <v>0</v>
      </c>
      <c r="D3" s="31" t="s">
        <v>1</v>
      </c>
    </row>
    <row r="4" spans="1:4">
      <c r="A4" s="10" t="s">
        <v>53</v>
      </c>
      <c r="B4" s="11">
        <v>-1296027.19</v>
      </c>
      <c r="C4" s="12"/>
      <c r="D4" s="31"/>
    </row>
    <row r="5" spans="1:4">
      <c r="A5" s="43" t="s">
        <v>33</v>
      </c>
      <c r="B5" s="43"/>
      <c r="C5" s="43"/>
      <c r="D5" s="43"/>
    </row>
    <row r="6" spans="1:4">
      <c r="A6" s="34" t="s">
        <v>54</v>
      </c>
      <c r="B6" s="26">
        <v>912307.07</v>
      </c>
      <c r="C6" s="37" t="s">
        <v>44</v>
      </c>
      <c r="D6" s="13"/>
    </row>
    <row r="7" spans="1:4">
      <c r="A7" s="34" t="s">
        <v>55</v>
      </c>
      <c r="B7" s="26">
        <v>1006654.44</v>
      </c>
      <c r="C7" s="37" t="s">
        <v>44</v>
      </c>
      <c r="D7" s="13"/>
    </row>
    <row r="8" spans="1:4">
      <c r="A8" s="34" t="s">
        <v>56</v>
      </c>
      <c r="B8" s="26">
        <f>B7-B6</f>
        <v>94347.37</v>
      </c>
      <c r="C8" s="37" t="s">
        <v>44</v>
      </c>
      <c r="D8" s="13"/>
    </row>
    <row r="9" spans="1:4">
      <c r="A9" s="35" t="s">
        <v>8</v>
      </c>
      <c r="B9" s="26">
        <f>B10</f>
        <v>13543.68</v>
      </c>
      <c r="C9" s="37" t="s">
        <v>44</v>
      </c>
      <c r="D9" s="13"/>
    </row>
    <row r="10" spans="1:4">
      <c r="A10" s="36" t="s">
        <v>9</v>
      </c>
      <c r="B10" s="27">
        <f>528.64*12+600*12</f>
        <v>13543.68</v>
      </c>
      <c r="C10" s="15" t="s">
        <v>44</v>
      </c>
      <c r="D10" s="13"/>
    </row>
    <row r="11" spans="1:4">
      <c r="A11" s="14" t="s">
        <v>57</v>
      </c>
      <c r="B11" s="28">
        <f>B6+B9</f>
        <v>925850.75</v>
      </c>
      <c r="C11" s="37" t="s">
        <v>44</v>
      </c>
      <c r="D11" s="16"/>
    </row>
    <row r="12" spans="1:4">
      <c r="A12" s="41" t="s">
        <v>10</v>
      </c>
      <c r="B12" s="41"/>
      <c r="C12" s="41"/>
      <c r="D12" s="41"/>
    </row>
    <row r="13" spans="1:4" ht="15.75" thickBot="1">
      <c r="A13" s="17" t="s">
        <v>11</v>
      </c>
      <c r="B13" s="28">
        <f>B14+B15</f>
        <v>172177.2</v>
      </c>
      <c r="C13" s="37" t="s">
        <v>44</v>
      </c>
      <c r="D13" s="16"/>
    </row>
    <row r="14" spans="1:4" s="32" customFormat="1" ht="15.75" thickBot="1">
      <c r="A14" s="38" t="s">
        <v>73</v>
      </c>
      <c r="B14" s="39">
        <v>83553.600000000006</v>
      </c>
      <c r="C14" s="38" t="s">
        <v>4</v>
      </c>
      <c r="D14" s="39">
        <v>20280</v>
      </c>
    </row>
    <row r="15" spans="1:4" s="32" customFormat="1" ht="15.75" thickBot="1">
      <c r="A15" s="38" t="s">
        <v>74</v>
      </c>
      <c r="B15" s="39">
        <v>88623.6</v>
      </c>
      <c r="C15" s="38" t="s">
        <v>4</v>
      </c>
      <c r="D15" s="39">
        <v>20280</v>
      </c>
    </row>
    <row r="16" spans="1:4" ht="29.25" thickBot="1">
      <c r="A16" s="17" t="s">
        <v>12</v>
      </c>
      <c r="B16" s="28">
        <f>B18+B17</f>
        <v>79599</v>
      </c>
      <c r="C16" s="37" t="s">
        <v>44</v>
      </c>
      <c r="D16" s="16"/>
    </row>
    <row r="17" spans="1:4" s="32" customFormat="1" ht="15.75" thickBot="1">
      <c r="A17" s="38" t="s">
        <v>71</v>
      </c>
      <c r="B17" s="39">
        <v>38532</v>
      </c>
      <c r="C17" s="38" t="s">
        <v>4</v>
      </c>
      <c r="D17" s="39">
        <v>20280</v>
      </c>
    </row>
    <row r="18" spans="1:4" s="32" customFormat="1" ht="15.75" thickBot="1">
      <c r="A18" s="38" t="s">
        <v>72</v>
      </c>
      <c r="B18" s="39">
        <v>41067</v>
      </c>
      <c r="C18" s="38" t="s">
        <v>4</v>
      </c>
      <c r="D18" s="39">
        <v>20280</v>
      </c>
    </row>
    <row r="19" spans="1:4" ht="15.75" thickBot="1">
      <c r="A19" s="17" t="s">
        <v>13</v>
      </c>
      <c r="B19" s="28">
        <f>B20</f>
        <v>0</v>
      </c>
      <c r="C19" s="37" t="s">
        <v>44</v>
      </c>
      <c r="D19" s="22"/>
    </row>
    <row r="20" spans="1:4" s="32" customFormat="1" ht="15.75" thickBot="1">
      <c r="A20" s="38"/>
      <c r="B20" s="39"/>
      <c r="C20" s="38"/>
      <c r="D20" s="39"/>
    </row>
    <row r="21" spans="1:4" ht="29.25" thickBot="1">
      <c r="A21" s="17" t="s">
        <v>14</v>
      </c>
      <c r="B21" s="28">
        <f>SUM(B22:B27)</f>
        <v>23727.599999999999</v>
      </c>
      <c r="C21" s="37" t="s">
        <v>44</v>
      </c>
      <c r="D21" s="16"/>
    </row>
    <row r="22" spans="1:4" s="32" customFormat="1" ht="15.75" thickBot="1">
      <c r="A22" s="38" t="s">
        <v>61</v>
      </c>
      <c r="B22" s="39">
        <v>2028</v>
      </c>
      <c r="C22" s="38" t="s">
        <v>4</v>
      </c>
      <c r="D22" s="39">
        <v>20280</v>
      </c>
    </row>
    <row r="23" spans="1:4" s="32" customFormat="1" ht="15.75" thickBot="1">
      <c r="A23" s="38" t="s">
        <v>62</v>
      </c>
      <c r="B23" s="39">
        <v>2028</v>
      </c>
      <c r="C23" s="38" t="s">
        <v>4</v>
      </c>
      <c r="D23" s="39">
        <v>20280</v>
      </c>
    </row>
    <row r="24" spans="1:4" s="32" customFormat="1" ht="15.75" thickBot="1">
      <c r="A24" s="38" t="s">
        <v>63</v>
      </c>
      <c r="B24" s="39">
        <v>1825.2</v>
      </c>
      <c r="C24" s="38" t="s">
        <v>4</v>
      </c>
      <c r="D24" s="39">
        <v>20280</v>
      </c>
    </row>
    <row r="25" spans="1:4" s="32" customFormat="1" ht="15.75" thickBot="1">
      <c r="A25" s="38" t="s">
        <v>64</v>
      </c>
      <c r="B25" s="39">
        <v>1825.2</v>
      </c>
      <c r="C25" s="38" t="s">
        <v>4</v>
      </c>
      <c r="D25" s="39">
        <v>20280</v>
      </c>
    </row>
    <row r="26" spans="1:4" s="32" customFormat="1" ht="15.75" thickBot="1">
      <c r="A26" s="38" t="s">
        <v>65</v>
      </c>
      <c r="B26" s="39">
        <v>7706.4</v>
      </c>
      <c r="C26" s="38" t="s">
        <v>4</v>
      </c>
      <c r="D26" s="39">
        <v>20280</v>
      </c>
    </row>
    <row r="27" spans="1:4" s="32" customFormat="1" ht="15.75" thickBot="1">
      <c r="A27" s="38" t="s">
        <v>66</v>
      </c>
      <c r="B27" s="39">
        <v>8314.7999999999993</v>
      </c>
      <c r="C27" s="38" t="s">
        <v>4</v>
      </c>
      <c r="D27" s="39">
        <v>20280</v>
      </c>
    </row>
    <row r="28" spans="1:4" ht="45" customHeight="1" thickBot="1">
      <c r="A28" s="17" t="s">
        <v>15</v>
      </c>
      <c r="B28" s="28">
        <f>SUM(B29:B44)</f>
        <v>77147.079999999987</v>
      </c>
      <c r="C28" s="37" t="s">
        <v>44</v>
      </c>
      <c r="D28" s="23"/>
    </row>
    <row r="29" spans="1:4" s="32" customFormat="1" ht="15.75" thickBot="1">
      <c r="A29" s="38" t="s">
        <v>88</v>
      </c>
      <c r="B29" s="39">
        <v>1196.3800000000001</v>
      </c>
      <c r="C29" s="38" t="s">
        <v>89</v>
      </c>
      <c r="D29" s="39">
        <v>2</v>
      </c>
    </row>
    <row r="30" spans="1:4" s="32" customFormat="1" ht="15.75" thickBot="1">
      <c r="A30" s="38" t="s">
        <v>35</v>
      </c>
      <c r="B30" s="39">
        <v>3402.9</v>
      </c>
      <c r="C30" s="38" t="s">
        <v>36</v>
      </c>
      <c r="D30" s="39">
        <v>6</v>
      </c>
    </row>
    <row r="31" spans="1:4" s="32" customFormat="1" ht="15.75" thickBot="1">
      <c r="A31" s="38" t="s">
        <v>45</v>
      </c>
      <c r="B31" s="39">
        <v>305.2</v>
      </c>
      <c r="C31" s="38" t="s">
        <v>38</v>
      </c>
      <c r="D31" s="39">
        <v>1</v>
      </c>
    </row>
    <row r="32" spans="1:4" s="32" customFormat="1" ht="15.75" thickBot="1">
      <c r="A32" s="38" t="s">
        <v>37</v>
      </c>
      <c r="B32" s="39">
        <v>973.22</v>
      </c>
      <c r="C32" s="38" t="s">
        <v>4</v>
      </c>
      <c r="D32" s="39">
        <v>1.4</v>
      </c>
    </row>
    <row r="33" spans="1:5" s="32" customFormat="1" ht="15.75" thickBot="1">
      <c r="A33" s="38" t="s">
        <v>90</v>
      </c>
      <c r="B33" s="39">
        <v>21200.959999999999</v>
      </c>
      <c r="C33" s="38" t="s">
        <v>38</v>
      </c>
      <c r="D33" s="39">
        <v>8</v>
      </c>
    </row>
    <row r="34" spans="1:5" s="32" customFormat="1" ht="15.75" thickBot="1">
      <c r="A34" s="38" t="s">
        <v>39</v>
      </c>
      <c r="B34" s="39">
        <v>232.36</v>
      </c>
      <c r="C34" s="38" t="s">
        <v>38</v>
      </c>
      <c r="D34" s="39">
        <v>1</v>
      </c>
    </row>
    <row r="35" spans="1:5" s="32" customFormat="1" ht="15.75" thickBot="1">
      <c r="A35" s="38" t="s">
        <v>91</v>
      </c>
      <c r="B35" s="39">
        <v>788.16</v>
      </c>
      <c r="C35" s="38" t="s">
        <v>92</v>
      </c>
      <c r="D35" s="39">
        <v>3</v>
      </c>
    </row>
    <row r="36" spans="1:5" s="32" customFormat="1" ht="15.75" thickBot="1">
      <c r="A36" s="38" t="s">
        <v>93</v>
      </c>
      <c r="B36" s="39">
        <v>22224.52</v>
      </c>
      <c r="C36" s="38" t="s">
        <v>47</v>
      </c>
      <c r="D36" s="39">
        <v>1</v>
      </c>
    </row>
    <row r="37" spans="1:5" s="32" customFormat="1" ht="15.75" thickBot="1">
      <c r="A37" s="38" t="s">
        <v>48</v>
      </c>
      <c r="B37" s="39">
        <v>664.03</v>
      </c>
      <c r="C37" s="38" t="s">
        <v>4</v>
      </c>
      <c r="D37" s="39">
        <v>0.5</v>
      </c>
    </row>
    <row r="38" spans="1:5" s="32" customFormat="1" ht="15.75" thickBot="1">
      <c r="A38" s="38" t="s">
        <v>94</v>
      </c>
      <c r="B38" s="39">
        <v>5809.92</v>
      </c>
      <c r="C38" s="38" t="s">
        <v>47</v>
      </c>
      <c r="D38" s="39">
        <v>6</v>
      </c>
    </row>
    <row r="39" spans="1:5" s="32" customFormat="1" ht="15.75" thickBot="1">
      <c r="A39" s="38" t="s">
        <v>95</v>
      </c>
      <c r="B39" s="39">
        <v>17021.759999999998</v>
      </c>
      <c r="C39" s="38" t="s">
        <v>38</v>
      </c>
      <c r="D39" s="39">
        <v>8</v>
      </c>
    </row>
    <row r="40" spans="1:5" s="32" customFormat="1" ht="15.75" thickBot="1">
      <c r="A40" s="38" t="s">
        <v>96</v>
      </c>
      <c r="B40" s="39">
        <v>1506.11</v>
      </c>
      <c r="C40" s="38" t="s">
        <v>4</v>
      </c>
      <c r="D40" s="39">
        <v>0.8</v>
      </c>
    </row>
    <row r="41" spans="1:5" s="32" customFormat="1" ht="15.75" thickBot="1">
      <c r="A41" s="38" t="s">
        <v>97</v>
      </c>
      <c r="B41" s="39">
        <v>441.72</v>
      </c>
      <c r="C41" s="38" t="s">
        <v>38</v>
      </c>
      <c r="D41" s="39">
        <v>3</v>
      </c>
    </row>
    <row r="42" spans="1:5" s="32" customFormat="1" ht="15.75" thickBot="1">
      <c r="A42" s="38" t="s">
        <v>98</v>
      </c>
      <c r="B42" s="39">
        <v>330.51</v>
      </c>
      <c r="C42" s="38" t="s">
        <v>38</v>
      </c>
      <c r="D42" s="39">
        <v>1</v>
      </c>
    </row>
    <row r="43" spans="1:5" s="32" customFormat="1" ht="15.75" thickBot="1">
      <c r="A43" s="38" t="s">
        <v>99</v>
      </c>
      <c r="B43" s="39">
        <v>559.66999999999996</v>
      </c>
      <c r="C43" s="38" t="s">
        <v>38</v>
      </c>
      <c r="D43" s="39">
        <v>1</v>
      </c>
    </row>
    <row r="44" spans="1:5" s="32" customFormat="1" ht="15.75" thickBot="1">
      <c r="A44" s="38" t="s">
        <v>100</v>
      </c>
      <c r="B44" s="39">
        <v>489.66</v>
      </c>
      <c r="C44" s="38" t="s">
        <v>38</v>
      </c>
      <c r="D44" s="39">
        <v>1</v>
      </c>
    </row>
    <row r="45" spans="1:5" ht="43.5" thickBot="1">
      <c r="A45" s="17" t="s">
        <v>16</v>
      </c>
      <c r="B45" s="28">
        <f>SUM(B46:B74)</f>
        <v>185078.93999999997</v>
      </c>
      <c r="C45" s="37" t="s">
        <v>44</v>
      </c>
      <c r="D45" s="16"/>
      <c r="E45" s="4" t="s">
        <v>3</v>
      </c>
    </row>
    <row r="46" spans="1:5" s="32" customFormat="1" ht="15.75" thickBot="1">
      <c r="A46" s="38" t="s">
        <v>101</v>
      </c>
      <c r="B46" s="39">
        <v>829.52</v>
      </c>
      <c r="C46" s="38" t="s">
        <v>38</v>
      </c>
      <c r="D46" s="39">
        <v>2</v>
      </c>
    </row>
    <row r="47" spans="1:5" s="32" customFormat="1" ht="15.75" thickBot="1">
      <c r="A47" s="38" t="s">
        <v>102</v>
      </c>
      <c r="B47" s="39">
        <v>491.52</v>
      </c>
      <c r="C47" s="38" t="s">
        <v>92</v>
      </c>
      <c r="D47" s="39">
        <v>1</v>
      </c>
    </row>
    <row r="48" spans="1:5" s="32" customFormat="1" ht="15.75" thickBot="1">
      <c r="A48" s="38" t="s">
        <v>27</v>
      </c>
      <c r="B48" s="39">
        <v>809.36</v>
      </c>
      <c r="C48" s="38" t="s">
        <v>28</v>
      </c>
      <c r="D48" s="39">
        <v>1</v>
      </c>
    </row>
    <row r="49" spans="1:4" s="32" customFormat="1" ht="15.75" thickBot="1">
      <c r="A49" s="38" t="s">
        <v>103</v>
      </c>
      <c r="B49" s="39">
        <v>55876.66</v>
      </c>
      <c r="C49" s="38" t="s">
        <v>104</v>
      </c>
      <c r="D49" s="39">
        <v>1</v>
      </c>
    </row>
    <row r="50" spans="1:4" s="32" customFormat="1" ht="15.75" thickBot="1">
      <c r="A50" s="38" t="s">
        <v>105</v>
      </c>
      <c r="B50" s="39">
        <v>1810.31</v>
      </c>
      <c r="C50" s="38" t="s">
        <v>40</v>
      </c>
      <c r="D50" s="39">
        <v>1</v>
      </c>
    </row>
    <row r="51" spans="1:4" s="32" customFormat="1" ht="15.75" thickBot="1">
      <c r="A51" s="38" t="s">
        <v>106</v>
      </c>
      <c r="B51" s="39">
        <v>1810.31</v>
      </c>
      <c r="C51" s="38" t="s">
        <v>40</v>
      </c>
      <c r="D51" s="39">
        <v>1</v>
      </c>
    </row>
    <row r="52" spans="1:4" s="32" customFormat="1" ht="15.75" thickBot="1">
      <c r="A52" s="38" t="s">
        <v>107</v>
      </c>
      <c r="B52" s="39">
        <v>1810.31</v>
      </c>
      <c r="C52" s="38" t="s">
        <v>40</v>
      </c>
      <c r="D52" s="39">
        <v>1</v>
      </c>
    </row>
    <row r="53" spans="1:4" s="32" customFormat="1" ht="15.75" thickBot="1">
      <c r="A53" s="38" t="s">
        <v>46</v>
      </c>
      <c r="B53" s="39">
        <v>1907.15</v>
      </c>
      <c r="C53" s="38" t="s">
        <v>47</v>
      </c>
      <c r="D53" s="39">
        <v>5</v>
      </c>
    </row>
    <row r="54" spans="1:4" s="32" customFormat="1" ht="15.75" thickBot="1">
      <c r="A54" s="38" t="s">
        <v>46</v>
      </c>
      <c r="B54" s="39">
        <v>2530.44</v>
      </c>
      <c r="C54" s="38" t="s">
        <v>92</v>
      </c>
      <c r="D54" s="39">
        <v>3</v>
      </c>
    </row>
    <row r="55" spans="1:4" s="32" customFormat="1" ht="15.75" thickBot="1">
      <c r="A55" s="38" t="s">
        <v>49</v>
      </c>
      <c r="B55" s="39">
        <v>1117.43</v>
      </c>
      <c r="C55" s="38" t="s">
        <v>38</v>
      </c>
      <c r="D55" s="39">
        <v>1</v>
      </c>
    </row>
    <row r="56" spans="1:4" s="32" customFormat="1" ht="15.75" thickBot="1">
      <c r="A56" s="38" t="s">
        <v>108</v>
      </c>
      <c r="B56" s="39">
        <v>10141.450000000001</v>
      </c>
      <c r="C56" s="38" t="s">
        <v>92</v>
      </c>
      <c r="D56" s="39">
        <v>1</v>
      </c>
    </row>
    <row r="57" spans="1:4" s="32" customFormat="1" ht="15.75" thickBot="1">
      <c r="A57" s="38" t="s">
        <v>109</v>
      </c>
      <c r="B57" s="39">
        <v>2195.41</v>
      </c>
      <c r="C57" s="38" t="s">
        <v>38</v>
      </c>
      <c r="D57" s="39">
        <v>1</v>
      </c>
    </row>
    <row r="58" spans="1:4" s="32" customFormat="1" ht="15.75" thickBot="1">
      <c r="A58" s="38" t="s">
        <v>110</v>
      </c>
      <c r="B58" s="39">
        <v>872.6</v>
      </c>
      <c r="C58" s="38" t="s">
        <v>5</v>
      </c>
      <c r="D58" s="39">
        <v>4</v>
      </c>
    </row>
    <row r="59" spans="1:4" s="32" customFormat="1" ht="15.75" thickBot="1">
      <c r="A59" s="38" t="s">
        <v>41</v>
      </c>
      <c r="B59" s="39">
        <v>464.72</v>
      </c>
      <c r="C59" s="38" t="s">
        <v>38</v>
      </c>
      <c r="D59" s="39">
        <v>2</v>
      </c>
    </row>
    <row r="60" spans="1:4" s="32" customFormat="1" ht="15.75" thickBot="1">
      <c r="A60" s="38" t="s">
        <v>111</v>
      </c>
      <c r="B60" s="39">
        <v>27690.45</v>
      </c>
      <c r="C60" s="38" t="s">
        <v>112</v>
      </c>
      <c r="D60" s="39">
        <v>1</v>
      </c>
    </row>
    <row r="61" spans="1:4" s="32" customFormat="1" ht="15.75" thickBot="1">
      <c r="A61" s="38" t="s">
        <v>113</v>
      </c>
      <c r="B61" s="39">
        <v>1305.03</v>
      </c>
      <c r="C61" s="38" t="s">
        <v>38</v>
      </c>
      <c r="D61" s="39">
        <v>3</v>
      </c>
    </row>
    <row r="62" spans="1:4" s="32" customFormat="1" ht="15.75" thickBot="1">
      <c r="A62" s="38" t="s">
        <v>114</v>
      </c>
      <c r="B62" s="39">
        <v>16302.95</v>
      </c>
      <c r="C62" s="38" t="s">
        <v>40</v>
      </c>
      <c r="D62" s="39">
        <v>1</v>
      </c>
    </row>
    <row r="63" spans="1:4" s="32" customFormat="1" ht="15.75" thickBot="1">
      <c r="A63" s="38" t="s">
        <v>50</v>
      </c>
      <c r="B63" s="39">
        <v>2778</v>
      </c>
      <c r="C63" s="38" t="s">
        <v>28</v>
      </c>
      <c r="D63" s="39">
        <v>4</v>
      </c>
    </row>
    <row r="64" spans="1:4" s="32" customFormat="1" ht="15.75" thickBot="1">
      <c r="A64" s="38" t="s">
        <v>115</v>
      </c>
      <c r="B64" s="39">
        <v>1424.7</v>
      </c>
      <c r="C64" s="38" t="s">
        <v>38</v>
      </c>
      <c r="D64" s="39">
        <v>1</v>
      </c>
    </row>
    <row r="65" spans="1:4" s="32" customFormat="1" ht="15.75" thickBot="1">
      <c r="A65" s="38" t="s">
        <v>116</v>
      </c>
      <c r="B65" s="39">
        <v>1304.02</v>
      </c>
      <c r="C65" s="38" t="s">
        <v>38</v>
      </c>
      <c r="D65" s="39">
        <v>1</v>
      </c>
    </row>
    <row r="66" spans="1:4" s="32" customFormat="1" ht="15.75" thickBot="1">
      <c r="A66" s="38" t="s">
        <v>42</v>
      </c>
      <c r="B66" s="39">
        <v>1292.33</v>
      </c>
      <c r="C66" s="38" t="s">
        <v>38</v>
      </c>
      <c r="D66" s="39">
        <v>1</v>
      </c>
    </row>
    <row r="67" spans="1:4" s="32" customFormat="1" ht="15.75" thickBot="1">
      <c r="A67" s="38" t="s">
        <v>43</v>
      </c>
      <c r="B67" s="39">
        <v>1504</v>
      </c>
      <c r="C67" s="38" t="s">
        <v>5</v>
      </c>
      <c r="D67" s="39">
        <v>1</v>
      </c>
    </row>
    <row r="68" spans="1:4" s="32" customFormat="1" ht="15.75" thickBot="1">
      <c r="A68" s="38" t="s">
        <v>51</v>
      </c>
      <c r="B68" s="39">
        <v>1397.37</v>
      </c>
      <c r="C68" s="38" t="s">
        <v>38</v>
      </c>
      <c r="D68" s="39">
        <v>1.5</v>
      </c>
    </row>
    <row r="69" spans="1:4" s="32" customFormat="1" ht="15.75" thickBot="1">
      <c r="A69" s="38" t="s">
        <v>117</v>
      </c>
      <c r="B69" s="39">
        <v>1088.4000000000001</v>
      </c>
      <c r="C69" s="38" t="s">
        <v>92</v>
      </c>
      <c r="D69" s="39">
        <v>1</v>
      </c>
    </row>
    <row r="70" spans="1:4" s="32" customFormat="1" ht="15.75" thickBot="1">
      <c r="A70" s="38" t="s">
        <v>118</v>
      </c>
      <c r="B70" s="39">
        <v>16421.04</v>
      </c>
      <c r="C70" s="38" t="s">
        <v>30</v>
      </c>
      <c r="D70" s="39">
        <v>12</v>
      </c>
    </row>
    <row r="71" spans="1:4" s="32" customFormat="1" ht="15.75" thickBot="1">
      <c r="A71" s="38" t="s">
        <v>119</v>
      </c>
      <c r="B71" s="39">
        <v>773</v>
      </c>
      <c r="C71" s="38" t="s">
        <v>38</v>
      </c>
      <c r="D71" s="39">
        <v>1</v>
      </c>
    </row>
    <row r="72" spans="1:4" s="32" customFormat="1" ht="15.75" thickBot="1">
      <c r="A72" s="38" t="s">
        <v>120</v>
      </c>
      <c r="B72" s="39">
        <v>4009.7</v>
      </c>
      <c r="C72" s="38" t="s">
        <v>5</v>
      </c>
      <c r="D72" s="39">
        <v>2</v>
      </c>
    </row>
    <row r="73" spans="1:4" s="32" customFormat="1" ht="15.75" thickBot="1">
      <c r="A73" s="38" t="s">
        <v>121</v>
      </c>
      <c r="B73" s="39">
        <v>20903.36</v>
      </c>
      <c r="C73" s="38" t="s">
        <v>5</v>
      </c>
      <c r="D73" s="39">
        <v>8</v>
      </c>
    </row>
    <row r="74" spans="1:4" s="32" customFormat="1" ht="15.75" thickBot="1">
      <c r="A74" s="38" t="s">
        <v>29</v>
      </c>
      <c r="B74" s="39">
        <v>4217.3999999999996</v>
      </c>
      <c r="C74" s="38" t="s">
        <v>92</v>
      </c>
      <c r="D74" s="39">
        <v>5</v>
      </c>
    </row>
    <row r="75" spans="1:4" ht="28.5">
      <c r="A75" s="17" t="s">
        <v>17</v>
      </c>
      <c r="B75" s="28">
        <v>0</v>
      </c>
      <c r="C75" s="37" t="s">
        <v>44</v>
      </c>
      <c r="D75" s="16"/>
    </row>
    <row r="76" spans="1:4" ht="28.5">
      <c r="A76" s="17" t="s">
        <v>18</v>
      </c>
      <c r="B76" s="28">
        <v>0</v>
      </c>
      <c r="C76" s="37" t="s">
        <v>44</v>
      </c>
      <c r="D76" s="16"/>
    </row>
    <row r="77" spans="1:4">
      <c r="A77" s="17" t="s">
        <v>19</v>
      </c>
      <c r="B77" s="28">
        <v>0</v>
      </c>
      <c r="C77" s="37" t="s">
        <v>44</v>
      </c>
      <c r="D77" s="16"/>
    </row>
    <row r="78" spans="1:4" ht="29.25" thickBot="1">
      <c r="A78" s="17" t="s">
        <v>20</v>
      </c>
      <c r="B78" s="28">
        <f>SUM(B79:B81)</f>
        <v>0</v>
      </c>
      <c r="C78" s="37" t="s">
        <v>44</v>
      </c>
      <c r="D78" s="16"/>
    </row>
    <row r="79" spans="1:4" s="32" customFormat="1" ht="21" customHeight="1" thickBot="1">
      <c r="A79" s="38"/>
      <c r="B79" s="39"/>
      <c r="C79" s="38"/>
      <c r="D79" s="39"/>
    </row>
    <row r="80" spans="1:4" s="32" customFormat="1" ht="15.75" thickBot="1">
      <c r="A80" s="38"/>
      <c r="B80" s="39"/>
      <c r="C80" s="38"/>
      <c r="D80" s="39"/>
    </row>
    <row r="81" spans="1:9" s="20" customFormat="1">
      <c r="A81" s="18"/>
      <c r="B81" s="29"/>
      <c r="C81" s="19"/>
      <c r="D81" s="19"/>
    </row>
    <row r="82" spans="1:9" ht="29.25" thickBot="1">
      <c r="A82" s="17" t="s">
        <v>21</v>
      </c>
      <c r="B82" s="28">
        <f>B84+B83</f>
        <v>10647</v>
      </c>
      <c r="C82" s="37" t="s">
        <v>44</v>
      </c>
      <c r="D82" s="16"/>
    </row>
    <row r="83" spans="1:9" s="32" customFormat="1" ht="15.75" thickBot="1">
      <c r="A83" s="38" t="s">
        <v>69</v>
      </c>
      <c r="B83" s="39">
        <v>5070</v>
      </c>
      <c r="C83" s="38" t="s">
        <v>4</v>
      </c>
      <c r="D83" s="39">
        <v>20280</v>
      </c>
    </row>
    <row r="84" spans="1:9" s="32" customFormat="1" ht="15.75" thickBot="1">
      <c r="A84" s="38" t="s">
        <v>70</v>
      </c>
      <c r="B84" s="39">
        <v>5577</v>
      </c>
      <c r="C84" s="38" t="s">
        <v>4</v>
      </c>
      <c r="D84" s="39">
        <v>20280</v>
      </c>
    </row>
    <row r="85" spans="1:9" ht="29.25" thickBot="1">
      <c r="A85" s="17" t="s">
        <v>22</v>
      </c>
      <c r="B85" s="28">
        <f>SUM(B86:B87)</f>
        <v>39911.040000000001</v>
      </c>
      <c r="C85" s="37" t="s">
        <v>44</v>
      </c>
      <c r="D85" s="16"/>
      <c r="I85" s="33"/>
    </row>
    <row r="86" spans="1:9" s="32" customFormat="1" ht="15.75" thickBot="1">
      <c r="A86" s="38" t="s">
        <v>67</v>
      </c>
      <c r="B86" s="39">
        <v>19468.8</v>
      </c>
      <c r="C86" s="38" t="s">
        <v>4</v>
      </c>
      <c r="D86" s="39">
        <v>20280</v>
      </c>
    </row>
    <row r="87" spans="1:9" s="32" customFormat="1" ht="15.75" thickBot="1">
      <c r="A87" s="38" t="s">
        <v>68</v>
      </c>
      <c r="B87" s="39">
        <v>20442.240000000002</v>
      </c>
      <c r="C87" s="38" t="s">
        <v>4</v>
      </c>
      <c r="D87" s="39">
        <v>20280</v>
      </c>
    </row>
    <row r="88" spans="1:9" ht="29.25" thickBot="1">
      <c r="A88" s="17" t="s">
        <v>23</v>
      </c>
      <c r="B88" s="28">
        <f>SUM(B89:B89)</f>
        <v>0</v>
      </c>
      <c r="C88" s="37" t="s">
        <v>44</v>
      </c>
      <c r="D88" s="16"/>
    </row>
    <row r="89" spans="1:9" s="32" customFormat="1" ht="15.75" thickBot="1">
      <c r="A89" s="38"/>
      <c r="B89" s="39"/>
      <c r="C89" s="38"/>
      <c r="D89" s="39"/>
    </row>
    <row r="90" spans="1:9" ht="57.75" thickBot="1">
      <c r="A90" s="17" t="s">
        <v>24</v>
      </c>
      <c r="B90" s="28">
        <f>SUM(B91:B101)</f>
        <v>195782.56999999998</v>
      </c>
      <c r="C90" s="37" t="s">
        <v>44</v>
      </c>
      <c r="D90" s="16"/>
    </row>
    <row r="91" spans="1:9" s="32" customFormat="1" ht="15.75" thickBot="1">
      <c r="A91" s="38" t="s">
        <v>75</v>
      </c>
      <c r="B91" s="39">
        <v>1058.4000000000001</v>
      </c>
      <c r="C91" s="38" t="s">
        <v>38</v>
      </c>
      <c r="D91" s="39">
        <v>30</v>
      </c>
    </row>
    <row r="92" spans="1:9" s="32" customFormat="1" ht="15.75" thickBot="1">
      <c r="A92" s="38" t="s">
        <v>76</v>
      </c>
      <c r="B92" s="39">
        <v>2100</v>
      </c>
      <c r="C92" s="38" t="s">
        <v>77</v>
      </c>
      <c r="D92" s="39">
        <v>21</v>
      </c>
    </row>
    <row r="93" spans="1:9" s="32" customFormat="1" ht="15.75" thickBot="1">
      <c r="A93" s="38" t="s">
        <v>78</v>
      </c>
      <c r="B93" s="39">
        <v>16048.6</v>
      </c>
      <c r="C93" s="38" t="s">
        <v>4</v>
      </c>
      <c r="D93" s="39">
        <v>72.5</v>
      </c>
    </row>
    <row r="94" spans="1:9" s="32" customFormat="1" ht="15.75" thickBot="1">
      <c r="A94" s="38" t="s">
        <v>79</v>
      </c>
      <c r="B94" s="39">
        <v>344.76</v>
      </c>
      <c r="C94" s="38" t="s">
        <v>4</v>
      </c>
      <c r="D94" s="39">
        <v>20280</v>
      </c>
    </row>
    <row r="95" spans="1:9" s="32" customFormat="1" ht="15.75" thickBot="1">
      <c r="A95" s="38" t="s">
        <v>80</v>
      </c>
      <c r="B95" s="39">
        <v>344.76</v>
      </c>
      <c r="C95" s="38" t="s">
        <v>4</v>
      </c>
      <c r="D95" s="39">
        <v>20280</v>
      </c>
    </row>
    <row r="96" spans="1:9" s="32" customFormat="1" ht="15.75" thickBot="1">
      <c r="A96" s="38" t="s">
        <v>81</v>
      </c>
      <c r="B96" s="39">
        <v>1534</v>
      </c>
      <c r="C96" s="38" t="s">
        <v>38</v>
      </c>
      <c r="D96" s="39">
        <v>50</v>
      </c>
    </row>
    <row r="97" spans="1:4" s="32" customFormat="1" ht="15.75" thickBot="1">
      <c r="A97" s="38" t="s">
        <v>82</v>
      </c>
      <c r="B97" s="39">
        <v>1142.83</v>
      </c>
      <c r="C97" s="38" t="s">
        <v>38</v>
      </c>
      <c r="D97" s="39">
        <v>1</v>
      </c>
    </row>
    <row r="98" spans="1:4" s="32" customFormat="1" ht="15.75" thickBot="1">
      <c r="A98" s="38" t="s">
        <v>83</v>
      </c>
      <c r="B98" s="39">
        <v>29893.200000000001</v>
      </c>
      <c r="C98" s="38" t="s">
        <v>84</v>
      </c>
      <c r="D98" s="39">
        <v>60</v>
      </c>
    </row>
    <row r="99" spans="1:4" s="32" customFormat="1" ht="15.75" thickBot="1">
      <c r="A99" s="38" t="s">
        <v>85</v>
      </c>
      <c r="B99" s="39">
        <v>32070.5</v>
      </c>
      <c r="C99" s="38" t="s">
        <v>84</v>
      </c>
      <c r="D99" s="39">
        <v>35</v>
      </c>
    </row>
    <row r="100" spans="1:4" s="32" customFormat="1" ht="15.75" thickBot="1">
      <c r="A100" s="38" t="s">
        <v>86</v>
      </c>
      <c r="B100" s="39">
        <v>55770</v>
      </c>
      <c r="C100" s="38" t="s">
        <v>4</v>
      </c>
      <c r="D100" s="39">
        <v>20280</v>
      </c>
    </row>
    <row r="101" spans="1:4" s="32" customFormat="1" ht="15.75" thickBot="1">
      <c r="A101" s="38" t="s">
        <v>87</v>
      </c>
      <c r="B101" s="39">
        <v>55475.519999999997</v>
      </c>
      <c r="C101" s="38" t="s">
        <v>4</v>
      </c>
      <c r="D101" s="39">
        <v>18393.740000000002</v>
      </c>
    </row>
    <row r="102" spans="1:4">
      <c r="A102" s="17" t="s">
        <v>25</v>
      </c>
      <c r="B102" s="28">
        <f>B103+B104</f>
        <v>50449.659999999996</v>
      </c>
      <c r="C102" s="37" t="s">
        <v>44</v>
      </c>
      <c r="D102" s="16"/>
    </row>
    <row r="103" spans="1:4" ht="30">
      <c r="A103" s="24" t="s">
        <v>34</v>
      </c>
      <c r="B103" s="30">
        <f>D103*5*12</f>
        <v>4200</v>
      </c>
      <c r="C103" s="25" t="s">
        <v>6</v>
      </c>
      <c r="D103" s="21">
        <v>70</v>
      </c>
    </row>
    <row r="104" spans="1:4">
      <c r="A104" s="18" t="s">
        <v>32</v>
      </c>
      <c r="B104" s="30">
        <f>[1]Лист1!$G$4501</f>
        <v>46249.659999999996</v>
      </c>
      <c r="C104" s="15" t="s">
        <v>44</v>
      </c>
      <c r="D104" s="21"/>
    </row>
    <row r="105" spans="1:4">
      <c r="A105" s="14" t="s">
        <v>58</v>
      </c>
      <c r="B105" s="28">
        <f>B13+B16+B19+B21+B28+B45+B75+B76+B77+B78+B82+B85+B88+B90</f>
        <v>784070.42999999993</v>
      </c>
      <c r="C105" s="37" t="s">
        <v>44</v>
      </c>
      <c r="D105" s="16"/>
    </row>
    <row r="106" spans="1:4">
      <c r="A106" s="14" t="s">
        <v>59</v>
      </c>
      <c r="B106" s="28">
        <f>B105*1.2+B102</f>
        <v>991334.17599999998</v>
      </c>
      <c r="C106" s="37" t="s">
        <v>44</v>
      </c>
      <c r="D106" s="16"/>
    </row>
    <row r="107" spans="1:4">
      <c r="A107" s="14" t="s">
        <v>60</v>
      </c>
      <c r="B107" s="28">
        <f>B4+B6+B9-B106</f>
        <v>-1361510.6159999999</v>
      </c>
      <c r="C107" s="37" t="s">
        <v>44</v>
      </c>
      <c r="D107" s="16"/>
    </row>
  </sheetData>
  <sheetProtection formatCells="0" formatColumns="0" formatRows="0" sort="0" autoFilter="0" pivotTables="0"/>
  <mergeCells count="4">
    <mergeCell ref="A1:D1"/>
    <mergeCell ref="A12:D12"/>
    <mergeCell ref="B2:D2"/>
    <mergeCell ref="A5:D5"/>
  </mergeCells>
  <hyperlinks>
    <hyperlink ref="C3" location="Ед.изм.!A1" display="Ед.изм."/>
  </hyperlinks>
  <pageMargins left="0.70866141732283472" right="0.70866141732283472" top="0.74803149606299213" bottom="0.74803149606299213" header="0.31496062992125984" footer="0.31496062992125984"/>
  <pageSetup paperSize="9" scale="70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Украинский бульвар, д. 3</vt:lpstr>
      <vt:lpstr>'Украинский бульвар, д. 3'!Область_печати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2019-01-30T03:59:46Z</cp:lastPrinted>
  <dcterms:created xsi:type="dcterms:W3CDTF">2016-03-18T02:51:51Z</dcterms:created>
  <dcterms:modified xsi:type="dcterms:W3CDTF">2022-02-14T01:39:02Z</dcterms:modified>
</cp:coreProperties>
</file>