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Батарейный д. 2" sheetId="1" r:id="rId1"/>
  </sheets>
  <externalReferences>
    <externalReference r:id="rId2"/>
    <externalReference r:id="rId3"/>
  </externalReferences>
  <definedNames>
    <definedName name="_xlnm.Print_Area" localSheetId="0">'Батарейный д. 2'!$A$1:$D$112</definedName>
  </definedNames>
  <calcPr calcId="125725"/>
</workbook>
</file>

<file path=xl/calcChain.xml><?xml version="1.0" encoding="utf-8"?>
<calcChain xmlns="http://schemas.openxmlformats.org/spreadsheetml/2006/main">
  <c r="B45" i="1"/>
  <c r="B29"/>
  <c r="B22"/>
  <c r="B17"/>
  <c r="B14"/>
  <c r="B90"/>
  <c r="B109" l="1"/>
  <c r="B10"/>
  <c r="B6"/>
  <c r="B20" l="1"/>
  <c r="B84"/>
  <c r="B92" l="1"/>
  <c r="B8"/>
  <c r="B108" l="1"/>
  <c r="B107" s="1"/>
  <c r="B87"/>
  <c r="B11"/>
  <c r="B9" s="1"/>
  <c r="B12" l="1"/>
  <c r="B110"/>
  <c r="B111" l="1"/>
  <c r="B112" s="1"/>
</calcChain>
</file>

<file path=xl/sharedStrings.xml><?xml version="1.0" encoding="utf-8"?>
<sst xmlns="http://schemas.openxmlformats.org/spreadsheetml/2006/main" count="219" uniqueCount="131">
  <si>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</si>
  <si>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</si>
  <si>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</si>
  <si>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</si>
  <si>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</si>
  <si>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</si>
  <si>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</si>
  <si>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</si>
  <si>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</si>
  <si>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</si>
  <si>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</si>
  <si>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</si>
  <si>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</si>
  <si>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</si>
  <si>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</si>
  <si>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</si>
  <si>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</si>
  <si>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</si>
  <si>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</si>
  <si>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Очистка канализационной сети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</si>
  <si>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</si>
  <si>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</si>
  <si>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</si>
  <si>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</si>
  <si>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</si>
  <si>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</si>
  <si>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</si>
  <si>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</si>
  <si>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</si>
  <si>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Устранение свищей хомутами</t>
  </si>
  <si>
    <t xml:space="preserve">Годовая фактическая стоимость работ (услуг) </t>
  </si>
  <si>
    <t>Адрес: Батарейный мкр., д. 2</t>
  </si>
  <si>
    <t>Старшие по дому</t>
  </si>
  <si>
    <t>Доходы по дому:</t>
  </si>
  <si>
    <t>Выезд а/машины по заявке</t>
  </si>
  <si>
    <t>выезд</t>
  </si>
  <si>
    <t>шт.</t>
  </si>
  <si>
    <t>Замена электрической лампы накаливания</t>
  </si>
  <si>
    <t>Протяжка контактов на электроприборах</t>
  </si>
  <si>
    <t>Смена вентиля до 20 мм</t>
  </si>
  <si>
    <t>Смена вентиля, д.32</t>
  </si>
  <si>
    <t>Смена труб ГВС и ХВС д.32</t>
  </si>
  <si>
    <t>1 дом</t>
  </si>
  <si>
    <t>Замятина О.Г.</t>
  </si>
  <si>
    <t>руб.</t>
  </si>
  <si>
    <t>кг</t>
  </si>
  <si>
    <t>Осмотр подвала</t>
  </si>
  <si>
    <t>Отключение отопления</t>
  </si>
  <si>
    <t>Сброс воздуха со стояков отопления с использованием а/м газель</t>
  </si>
  <si>
    <t>Смена резьб (для всех диаметров) с применением газосварочных работ</t>
  </si>
  <si>
    <t>Смена труб ХВС д.32</t>
  </si>
  <si>
    <t>1м</t>
  </si>
  <si>
    <t>Смена труб из водогазопроводных труб д.20 с производством сварочных ра</t>
  </si>
  <si>
    <t>шт</t>
  </si>
  <si>
    <t>дом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</si>
  <si>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</si>
  <si>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</si>
  <si>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</si>
  <si>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</si>
  <si>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</si>
  <si>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</si>
  <si>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1,2 кв. 2021 г. коэф.0,8;0,85;0,9;1</t>
  </si>
  <si>
    <t>Содержание ДРС 3,4 кв. 2021 г. коэф.0,8;0,85;0,9;1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</si>
  <si>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</si>
  <si>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</si>
  <si>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</si>
  <si>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</si>
  <si>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</si>
  <si>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</si>
  <si>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Востановление фазного, нулевого питающего провода на подъезд и т.д</t>
  </si>
  <si>
    <t>место</t>
  </si>
  <si>
    <t>Замена электропроводки</t>
  </si>
  <si>
    <t>Капитальный ремонт подъездов, мкр Батарейный д.2 п.2,3</t>
  </si>
  <si>
    <t>Монтаж освещения над под-м с точкой подк.от тамб-го осв.(свет.на движе</t>
  </si>
  <si>
    <t>1подъезд</t>
  </si>
  <si>
    <t>Осмотр электросчетчика</t>
  </si>
  <si>
    <t>Смена почтовых ящиков с произ-м нумерации №квартир(5-и секц)без ст-ти</t>
  </si>
  <si>
    <t>восстановление металлических ограждений на междуэтажных площадках</t>
  </si>
  <si>
    <t>пролет</t>
  </si>
  <si>
    <t>замена пакетных выключателей</t>
  </si>
  <si>
    <t>замена электрической лампы накаливания</t>
  </si>
  <si>
    <t>исполнение заявок не связанных с ремонтом</t>
  </si>
  <si>
    <t>навеска замка (крабовый)</t>
  </si>
  <si>
    <t>установка светильника с датчиком на движение</t>
  </si>
  <si>
    <t>Закрытие задвижек,отк-е сбросников перед опр-кой,от-е задвиж после опр</t>
  </si>
  <si>
    <t>Закрытие/открытие стояков водоснабжения с использованием  а/м газель</t>
  </si>
  <si>
    <t>Замена сборок д.20 с устр-м сбросника на водогаз-х трубах с прим.свар.</t>
  </si>
  <si>
    <t>Опрессовка тепловых узлов перед сдачей (проверочная)</t>
  </si>
  <si>
    <t>узел</t>
  </si>
  <si>
    <t>Опрессовка тепловых узлов после проведения ремонта</t>
  </si>
  <si>
    <t>Опрессовка тепловых узлов при сдаче</t>
  </si>
  <si>
    <t>Ремонт вентелей до 32 д.</t>
  </si>
  <si>
    <t>Ремонт тепловых узлов, Батарейный 2</t>
  </si>
  <si>
    <t>Сброс воздуха со стояков отопления с использованием а/м ИЖ</t>
  </si>
  <si>
    <t>Смена вентиля д.32 на внутридомовых трубопроводах водоснабжения</t>
  </si>
  <si>
    <t>Смена труб ХВС и ГВС д.20</t>
  </si>
  <si>
    <t>Смена труб из водогазопроводных труб д. 76 с проведение сварочных рабо</t>
  </si>
  <si>
    <t>Устранение свищей на трубопроводах хомутами</t>
  </si>
  <si>
    <t>Утепление вентпродухов изовером</t>
  </si>
  <si>
    <t>Частичная смена ВГП труб д. 32 водоснаб. PPRC . 32</t>
  </si>
  <si>
    <t>Частичная теплоизоляция труб отопления</t>
  </si>
  <si>
    <t>Чистка стояка ХВС</t>
  </si>
  <si>
    <t>Кв.</t>
  </si>
  <si>
    <t>замеры темпер. воздуха в квартире и подвале</t>
  </si>
  <si>
    <t>замер</t>
  </si>
  <si>
    <t>осмотр подвала</t>
  </si>
  <si>
    <t>смена труб ГВС и ХВС д.32 ПП</t>
  </si>
  <si>
    <t>смена труб водогазопроводных д.32</t>
  </si>
  <si>
    <t>Дезинсекция Дезснабсервис</t>
  </si>
  <si>
    <t>Изготовлен ледяных фигур (разных цветов) с установкой под елку</t>
  </si>
  <si>
    <t>Изготовление и установка столбиков из бруса 100*100 мм</t>
  </si>
  <si>
    <t>Изготовление скамьи</t>
  </si>
  <si>
    <t>Краска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</si>
  <si>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</si>
  <si>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</si>
  <si>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Удаление стволов деревьев произростающих к придом. террит. ж/д</t>
  </si>
  <si>
    <t>Установка новогодних елок с изготовлением деревянной крестовины</t>
  </si>
  <si>
    <t>Установка песочницы с крышей с покрытием профнастила</t>
  </si>
  <si>
    <t>Установка скамеек в деревянном исполнении</t>
  </si>
  <si>
    <t>Установка штакетного забора l =2.5 h=0.7</t>
  </si>
  <si>
    <t>изготовление штакетного забора h=0.7 м, l=2.5 м, шир. штакетника 7,5 с</t>
  </si>
  <si>
    <t>Прокладка электропроводки в гофрированной трубе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</si>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</sst>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0" fontId="11" fillId="0" borderId="2" xfId="1" applyFont="1" applyFill="1" applyBorder="1" applyAlignment="1">
      <alignment horizontal="left" vertical="center"/>
    </xf>
    <xf numFmtId="164" fontId="11" fillId="0" borderId="2" xfId="3" applyFont="1" applyFill="1" applyBorder="1" applyAlignment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/>
    </xf>
    <xf numFmtId="164" fontId="11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4" fontId="4" fillId="0" borderId="2" xfId="3" applyNumberFormat="1" applyFont="1" applyFill="1" applyBorder="1" applyAlignment="1">
      <alignment horizontal="right" vertical="center"/>
    </xf>
    <xf numFmtId="4" fontId="4" fillId="0" borderId="2" xfId="3" applyNumberFormat="1" applyFon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 vertical="center"/>
    </xf>
    <xf numFmtId="4" fontId="11" fillId="0" borderId="2" xfId="3" applyNumberFormat="1" applyFont="1" applyFill="1" applyBorder="1" applyAlignment="1">
      <alignment horizontal="right" vertical="center" wrapText="1"/>
    </xf>
    <xf numFmtId="4" fontId="8" fillId="0" borderId="2" xfId="3" applyNumberFormat="1" applyFont="1" applyFill="1" applyBorder="1" applyAlignment="1">
      <alignment horizontal="right" vertical="center" wrapText="1"/>
    </xf>
    <xf numFmtId="4" fontId="11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8" fillId="0" borderId="2" xfId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40;&#1085;&#1072;&#1083;&#1080;&#1079;%20&#1089;&#1095;&#1077;&#1090;&#1072;%2062%20&#1079;&#1072;%202021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shina_OY.LIDER\AppData\Roaming\Microsoft\Excel\&#1053;&#1072;&#1082;&#1086;&#1087;&#1080;&#1090;%20&#1074;&#1077;&#1076;&#1086;&#1084;%20&#1087;&#1086;%20&#1083;&#1100;&#1075;&#1086;&#1090;&#1085;&#1080;&#1082;&#1072;&#1084;%2021%20&#1075;&#1086;&#1076;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32">
          <cell r="D332">
            <v>29825.68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19895.339999999997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2"/>
  <sheetViews>
    <sheetView tabSelected="1" workbookViewId="0">
      <pane ySplit="3" topLeftCell="A4" activePane="bottomLeft" state="frozen"/>
      <selection pane="bottomLeft" activeCell="B2" sqref="B2:D2"/>
    </sheetView>
  </sheetViews>
  <sheetFormatPr defaultRowHeight="15"/>
  <cols>
    <col min="1" max="1" width="73.42578125" style="5" customWidth="1"/>
    <col min="2" max="2" width="20.42578125" style="2" customWidth="1"/>
    <col min="3" max="3" width="12.140625" style="3" customWidth="1"/>
    <col min="4" max="4" width="13.85546875" style="2" customWidth="1"/>
    <col min="5" max="5" width="0" style="1" hidden="1" customWidth="1"/>
    <col min="6" max="6" width="9.140625" style="1"/>
    <col min="7" max="7" width="12.85546875" style="1" customWidth="1"/>
    <col min="8" max="8" width="12" style="1" customWidth="1"/>
    <col min="9" max="16384" width="9.140625" style="1"/>
  </cols>
  <sheetData>
    <row r="1" spans="1:4" s="6" customFormat="1" ht="44.25" customHeight="1">
      <c r="A1" s="35" t="s">
        <v>8</v>
      </c>
      <c r="B1" s="35"/>
      <c r="C1" s="35"/>
      <c r="D1" s="35"/>
    </row>
    <row r="2" spans="1:4" s="6" customFormat="1" ht="15.75">
      <c r="A2" s="23" t="s">
        <v>31</v>
      </c>
      <c r="B2" s="37" t="s">
        <v>122</v>
      </c>
      <c r="C2" s="37"/>
      <c r="D2" s="37"/>
    </row>
    <row r="3" spans="1:4" ht="59.25" customHeight="1">
      <c r="A3" s="7" t="s">
        <v>2</v>
      </c>
      <c r="B3" s="8" t="s">
        <v>30</v>
      </c>
      <c r="C3" s="9" t="s">
        <v>0</v>
      </c>
      <c r="D3" s="8" t="s">
        <v>1</v>
      </c>
    </row>
    <row r="4" spans="1:4" ht="18" customHeight="1">
      <c r="A4" s="7" t="s">
        <v>123</v>
      </c>
      <c r="B4" s="8">
        <v>-1522581.14</v>
      </c>
      <c r="C4" s="9"/>
      <c r="D4" s="8"/>
    </row>
    <row r="5" spans="1:4">
      <c r="A5" s="38" t="s">
        <v>33</v>
      </c>
      <c r="B5" s="38"/>
      <c r="C5" s="38"/>
      <c r="D5" s="38"/>
    </row>
    <row r="6" spans="1:4">
      <c r="A6" s="11" t="s">
        <v>124</v>
      </c>
      <c r="B6" s="27">
        <f>105424.2*6+113165.84*6</f>
        <v>1311540.24</v>
      </c>
      <c r="C6" s="32" t="s">
        <v>44</v>
      </c>
      <c r="D6" s="10"/>
    </row>
    <row r="7" spans="1:4">
      <c r="A7" s="11" t="s">
        <v>125</v>
      </c>
      <c r="B7" s="27">
        <v>1284073.58</v>
      </c>
      <c r="C7" s="32" t="s">
        <v>44</v>
      </c>
      <c r="D7" s="10"/>
    </row>
    <row r="8" spans="1:4">
      <c r="A8" s="11" t="s">
        <v>126</v>
      </c>
      <c r="B8" s="27">
        <f>B7-B6</f>
        <v>-27466.659999999916</v>
      </c>
      <c r="C8" s="32" t="s">
        <v>44</v>
      </c>
      <c r="D8" s="10"/>
    </row>
    <row r="9" spans="1:4">
      <c r="A9" s="7" t="s">
        <v>9</v>
      </c>
      <c r="B9" s="27">
        <f>SUM(B10:B11)</f>
        <v>43369.36</v>
      </c>
      <c r="C9" s="32" t="s">
        <v>44</v>
      </c>
      <c r="D9" s="10"/>
    </row>
    <row r="10" spans="1:4">
      <c r="A10" s="31" t="s">
        <v>43</v>
      </c>
      <c r="B10" s="28">
        <f>[1]TDSheet!$D$332</f>
        <v>29825.68</v>
      </c>
      <c r="C10" s="13" t="s">
        <v>44</v>
      </c>
      <c r="D10" s="10"/>
    </row>
    <row r="11" spans="1:4">
      <c r="A11" s="31" t="s">
        <v>10</v>
      </c>
      <c r="B11" s="28">
        <f>528.64*12+600*12</f>
        <v>13543.68</v>
      </c>
      <c r="C11" s="13" t="s">
        <v>44</v>
      </c>
      <c r="D11" s="10"/>
    </row>
    <row r="12" spans="1:4">
      <c r="A12" s="12" t="s">
        <v>127</v>
      </c>
      <c r="B12" s="29">
        <f>B6+B9-B11</f>
        <v>1341365.9200000002</v>
      </c>
      <c r="C12" s="32" t="s">
        <v>44</v>
      </c>
      <c r="D12" s="14"/>
    </row>
    <row r="13" spans="1:4">
      <c r="A13" s="36" t="s">
        <v>11</v>
      </c>
      <c r="B13" s="36"/>
      <c r="C13" s="36"/>
      <c r="D13" s="36"/>
    </row>
    <row r="14" spans="1:4" ht="15.75" thickBot="1">
      <c r="A14" s="15" t="s">
        <v>12</v>
      </c>
      <c r="B14" s="24">
        <f>B15+B16</f>
        <v>230146.92</v>
      </c>
      <c r="C14" s="32" t="s">
        <v>44</v>
      </c>
      <c r="D14" s="16"/>
    </row>
    <row r="15" spans="1:4" s="30" customFormat="1" ht="15.75" thickBot="1">
      <c r="A15" s="33" t="s">
        <v>67</v>
      </c>
      <c r="B15" s="34">
        <v>111684.96</v>
      </c>
      <c r="C15" s="33" t="s">
        <v>4</v>
      </c>
      <c r="D15" s="34">
        <v>27108</v>
      </c>
    </row>
    <row r="16" spans="1:4" s="30" customFormat="1" ht="15.75" thickBot="1">
      <c r="A16" s="33" t="s">
        <v>68</v>
      </c>
      <c r="B16" s="34">
        <v>118461.96</v>
      </c>
      <c r="C16" s="33" t="s">
        <v>4</v>
      </c>
      <c r="D16" s="34">
        <v>27108</v>
      </c>
    </row>
    <row r="17" spans="1:4" ht="29.25" thickBot="1">
      <c r="A17" s="15" t="s">
        <v>13</v>
      </c>
      <c r="B17" s="24">
        <f>B19+B18</f>
        <v>106398.9</v>
      </c>
      <c r="C17" s="32" t="s">
        <v>44</v>
      </c>
      <c r="D17" s="16"/>
    </row>
    <row r="18" spans="1:4" s="30" customFormat="1" ht="15.75" thickBot="1">
      <c r="A18" s="33" t="s">
        <v>63</v>
      </c>
      <c r="B18" s="34">
        <v>51505.2</v>
      </c>
      <c r="C18" s="33" t="s">
        <v>4</v>
      </c>
      <c r="D18" s="34">
        <v>27108</v>
      </c>
    </row>
    <row r="19" spans="1:4" s="30" customFormat="1" ht="15.75" thickBot="1">
      <c r="A19" s="33" t="s">
        <v>64</v>
      </c>
      <c r="B19" s="34">
        <v>54893.7</v>
      </c>
      <c r="C19" s="33" t="s">
        <v>4</v>
      </c>
      <c r="D19" s="34">
        <v>27108</v>
      </c>
    </row>
    <row r="20" spans="1:4" ht="15.75" thickBot="1">
      <c r="A20" s="15" t="s">
        <v>14</v>
      </c>
      <c r="B20" s="24">
        <f>B21</f>
        <v>0</v>
      </c>
      <c r="C20" s="32" t="s">
        <v>44</v>
      </c>
      <c r="D20" s="18"/>
    </row>
    <row r="21" spans="1:4" s="30" customFormat="1" ht="15.75" thickBot="1">
      <c r="A21" s="33"/>
      <c r="B21" s="34"/>
      <c r="C21" s="33"/>
      <c r="D21" s="34"/>
    </row>
    <row r="22" spans="1:4" ht="29.25" thickBot="1">
      <c r="A22" s="15" t="s">
        <v>15</v>
      </c>
      <c r="B22" s="24">
        <f>SUM(B23:B28)</f>
        <v>31716.36</v>
      </c>
      <c r="C22" s="32" t="s">
        <v>44</v>
      </c>
      <c r="D22" s="16"/>
    </row>
    <row r="23" spans="1:4" s="30" customFormat="1" ht="15.75" thickBot="1">
      <c r="A23" s="33" t="s">
        <v>55</v>
      </c>
      <c r="B23" s="34">
        <v>2710.8</v>
      </c>
      <c r="C23" s="33" t="s">
        <v>4</v>
      </c>
      <c r="D23" s="34">
        <v>27108</v>
      </c>
    </row>
    <row r="24" spans="1:4" s="30" customFormat="1" ht="15.75" thickBot="1">
      <c r="A24" s="33" t="s">
        <v>56</v>
      </c>
      <c r="B24" s="34">
        <v>2710.8</v>
      </c>
      <c r="C24" s="33" t="s">
        <v>4</v>
      </c>
      <c r="D24" s="34">
        <v>27108</v>
      </c>
    </row>
    <row r="25" spans="1:4" s="30" customFormat="1" ht="15.75" thickBot="1">
      <c r="A25" s="33" t="s">
        <v>57</v>
      </c>
      <c r="B25" s="34">
        <v>2439.7199999999998</v>
      </c>
      <c r="C25" s="33" t="s">
        <v>4</v>
      </c>
      <c r="D25" s="34">
        <v>27108</v>
      </c>
    </row>
    <row r="26" spans="1:4" s="30" customFormat="1" ht="15.75" thickBot="1">
      <c r="A26" s="33" t="s">
        <v>58</v>
      </c>
      <c r="B26" s="34">
        <v>2439.7199999999998</v>
      </c>
      <c r="C26" s="33" t="s">
        <v>4</v>
      </c>
      <c r="D26" s="34">
        <v>27108</v>
      </c>
    </row>
    <row r="27" spans="1:4" s="30" customFormat="1" ht="15.75" thickBot="1">
      <c r="A27" s="33" t="s">
        <v>59</v>
      </c>
      <c r="B27" s="34">
        <v>10301.040000000001</v>
      </c>
      <c r="C27" s="33" t="s">
        <v>4</v>
      </c>
      <c r="D27" s="34">
        <v>27108</v>
      </c>
    </row>
    <row r="28" spans="1:4" s="30" customFormat="1" ht="15.75" thickBot="1">
      <c r="A28" s="33" t="s">
        <v>60</v>
      </c>
      <c r="B28" s="34">
        <v>11114.28</v>
      </c>
      <c r="C28" s="33" t="s">
        <v>4</v>
      </c>
      <c r="D28" s="34">
        <v>27108</v>
      </c>
    </row>
    <row r="29" spans="1:4" ht="43.5" thickBot="1">
      <c r="A29" s="15" t="s">
        <v>16</v>
      </c>
      <c r="B29" s="25">
        <f>SUM(B30:B44)</f>
        <v>232079.49999999997</v>
      </c>
      <c r="C29" s="32" t="s">
        <v>44</v>
      </c>
      <c r="D29" s="19"/>
    </row>
    <row r="30" spans="1:4" s="30" customFormat="1" ht="15.75" thickBot="1">
      <c r="A30" s="33" t="s">
        <v>69</v>
      </c>
      <c r="B30" s="34">
        <v>598.19000000000005</v>
      </c>
      <c r="C30" s="33" t="s">
        <v>70</v>
      </c>
      <c r="D30" s="34">
        <v>1</v>
      </c>
    </row>
    <row r="31" spans="1:4" s="30" customFormat="1" ht="15.75" thickBot="1">
      <c r="A31" s="33" t="s">
        <v>37</v>
      </c>
      <c r="B31" s="34">
        <v>317.60000000000002</v>
      </c>
      <c r="C31" s="33" t="s">
        <v>36</v>
      </c>
      <c r="D31" s="34">
        <v>4</v>
      </c>
    </row>
    <row r="32" spans="1:4" s="30" customFormat="1" ht="15.75" thickBot="1">
      <c r="A32" s="33" t="s">
        <v>71</v>
      </c>
      <c r="B32" s="34">
        <v>352.27</v>
      </c>
      <c r="C32" s="33" t="s">
        <v>5</v>
      </c>
      <c r="D32" s="34">
        <v>1.5</v>
      </c>
    </row>
    <row r="33" spans="1:5" s="30" customFormat="1" ht="15.75" thickBot="1">
      <c r="A33" s="33" t="s">
        <v>72</v>
      </c>
      <c r="B33" s="34">
        <v>213791.66</v>
      </c>
      <c r="C33" s="33" t="s">
        <v>54</v>
      </c>
      <c r="D33" s="34">
        <v>1</v>
      </c>
    </row>
    <row r="34" spans="1:5" s="30" customFormat="1" ht="15.75" thickBot="1">
      <c r="A34" s="33" t="s">
        <v>73</v>
      </c>
      <c r="B34" s="34">
        <v>1774.21</v>
      </c>
      <c r="C34" s="33" t="s">
        <v>74</v>
      </c>
      <c r="D34" s="34">
        <v>1</v>
      </c>
    </row>
    <row r="35" spans="1:5" s="30" customFormat="1" ht="15.75" thickBot="1">
      <c r="A35" s="33" t="s">
        <v>75</v>
      </c>
      <c r="B35" s="34">
        <v>981</v>
      </c>
      <c r="C35" s="33" t="s">
        <v>36</v>
      </c>
      <c r="D35" s="34">
        <v>5</v>
      </c>
    </row>
    <row r="36" spans="1:5" s="30" customFormat="1" ht="15.75" thickBot="1">
      <c r="A36" s="33" t="s">
        <v>38</v>
      </c>
      <c r="B36" s="34">
        <v>1394.16</v>
      </c>
      <c r="C36" s="33" t="s">
        <v>36</v>
      </c>
      <c r="D36" s="34">
        <v>6</v>
      </c>
    </row>
    <row r="37" spans="1:5" s="30" customFormat="1" ht="15.75" thickBot="1">
      <c r="A37" s="33" t="s">
        <v>76</v>
      </c>
      <c r="B37" s="34">
        <v>2431.2399999999998</v>
      </c>
      <c r="C37" s="33" t="s">
        <v>36</v>
      </c>
      <c r="D37" s="34">
        <v>4</v>
      </c>
    </row>
    <row r="38" spans="1:5" s="30" customFormat="1" ht="15.75" thickBot="1">
      <c r="A38" s="33" t="s">
        <v>77</v>
      </c>
      <c r="B38" s="34">
        <v>5719.4</v>
      </c>
      <c r="C38" s="33" t="s">
        <v>78</v>
      </c>
      <c r="D38" s="34">
        <v>5</v>
      </c>
    </row>
    <row r="39" spans="1:5" s="30" customFormat="1" ht="15.75" thickBot="1">
      <c r="A39" s="33" t="s">
        <v>79</v>
      </c>
      <c r="B39" s="34">
        <v>328.56</v>
      </c>
      <c r="C39" s="33" t="s">
        <v>36</v>
      </c>
      <c r="D39" s="34">
        <v>1</v>
      </c>
    </row>
    <row r="40" spans="1:5" s="30" customFormat="1" ht="15.75" thickBot="1">
      <c r="A40" s="33" t="s">
        <v>80</v>
      </c>
      <c r="B40" s="34">
        <v>441.72</v>
      </c>
      <c r="C40" s="33" t="s">
        <v>36</v>
      </c>
      <c r="D40" s="34">
        <v>3</v>
      </c>
    </row>
    <row r="41" spans="1:5" s="30" customFormat="1" ht="15.75" thickBot="1">
      <c r="A41" s="33" t="s">
        <v>81</v>
      </c>
      <c r="B41" s="34">
        <v>1119.3399999999999</v>
      </c>
      <c r="C41" s="33" t="s">
        <v>36</v>
      </c>
      <c r="D41" s="34">
        <v>2</v>
      </c>
    </row>
    <row r="42" spans="1:5" s="30" customFormat="1" ht="15.75" thickBot="1">
      <c r="A42" s="33" t="s">
        <v>82</v>
      </c>
      <c r="B42" s="34">
        <v>489.66</v>
      </c>
      <c r="C42" s="33" t="s">
        <v>36</v>
      </c>
      <c r="D42" s="34">
        <v>1</v>
      </c>
    </row>
    <row r="43" spans="1:5" s="30" customFormat="1" ht="15.75" thickBot="1">
      <c r="A43" s="33" t="s">
        <v>83</v>
      </c>
      <c r="B43" s="34">
        <v>2217.8000000000002</v>
      </c>
      <c r="C43" s="33" t="s">
        <v>36</v>
      </c>
      <c r="D43" s="34">
        <v>2</v>
      </c>
    </row>
    <row r="44" spans="1:5" s="30" customFormat="1" ht="15.75" thickBot="1">
      <c r="A44" s="33" t="s">
        <v>121</v>
      </c>
      <c r="B44" s="34">
        <v>122.69</v>
      </c>
      <c r="C44" s="33" t="s">
        <v>5</v>
      </c>
      <c r="D44" s="34">
        <v>1</v>
      </c>
    </row>
    <row r="45" spans="1:5" ht="43.5" thickBot="1">
      <c r="A45" s="15" t="s">
        <v>17</v>
      </c>
      <c r="B45" s="24">
        <f>SUM(B46:B80)</f>
        <v>135144.56</v>
      </c>
      <c r="C45" s="32" t="s">
        <v>44</v>
      </c>
      <c r="D45" s="16"/>
      <c r="E45" s="4" t="s">
        <v>3</v>
      </c>
    </row>
    <row r="46" spans="1:5" s="30" customFormat="1" ht="15.75" thickBot="1">
      <c r="A46" s="33" t="s">
        <v>34</v>
      </c>
      <c r="B46" s="34">
        <v>3402.9</v>
      </c>
      <c r="C46" s="33" t="s">
        <v>35</v>
      </c>
      <c r="D46" s="34">
        <v>6</v>
      </c>
    </row>
    <row r="47" spans="1:5" s="30" customFormat="1" ht="15.75" thickBot="1">
      <c r="A47" s="33" t="s">
        <v>34</v>
      </c>
      <c r="B47" s="34">
        <v>1134.3</v>
      </c>
      <c r="C47" s="33" t="s">
        <v>35</v>
      </c>
      <c r="D47" s="34">
        <v>2</v>
      </c>
    </row>
    <row r="48" spans="1:5" s="30" customFormat="1" ht="15.75" thickBot="1">
      <c r="A48" s="33" t="s">
        <v>84</v>
      </c>
      <c r="B48" s="34">
        <v>491.52</v>
      </c>
      <c r="C48" s="33" t="s">
        <v>54</v>
      </c>
      <c r="D48" s="34">
        <v>1</v>
      </c>
    </row>
    <row r="49" spans="1:4" s="30" customFormat="1" ht="15.75" thickBot="1">
      <c r="A49" s="33" t="s">
        <v>85</v>
      </c>
      <c r="B49" s="34">
        <v>1153.74</v>
      </c>
      <c r="C49" s="33" t="s">
        <v>18</v>
      </c>
      <c r="D49" s="34">
        <v>2</v>
      </c>
    </row>
    <row r="50" spans="1:4" s="30" customFormat="1" ht="15.75" thickBot="1">
      <c r="A50" s="33" t="s">
        <v>86</v>
      </c>
      <c r="B50" s="34">
        <v>4751.8999999999996</v>
      </c>
      <c r="C50" s="33" t="s">
        <v>36</v>
      </c>
      <c r="D50" s="34">
        <v>5</v>
      </c>
    </row>
    <row r="51" spans="1:4" s="30" customFormat="1" ht="15.75" thickBot="1">
      <c r="A51" s="33" t="s">
        <v>87</v>
      </c>
      <c r="B51" s="34">
        <v>1810.31</v>
      </c>
      <c r="C51" s="33" t="s">
        <v>88</v>
      </c>
      <c r="D51" s="34">
        <v>1</v>
      </c>
    </row>
    <row r="52" spans="1:4" s="30" customFormat="1" ht="15.75" thickBot="1">
      <c r="A52" s="33" t="s">
        <v>89</v>
      </c>
      <c r="B52" s="34">
        <v>1810.31</v>
      </c>
      <c r="C52" s="33" t="s">
        <v>88</v>
      </c>
      <c r="D52" s="34">
        <v>1</v>
      </c>
    </row>
    <row r="53" spans="1:4" s="30" customFormat="1" ht="15.75" thickBot="1">
      <c r="A53" s="33" t="s">
        <v>90</v>
      </c>
      <c r="B53" s="34">
        <v>1810.31</v>
      </c>
      <c r="C53" s="33" t="s">
        <v>88</v>
      </c>
      <c r="D53" s="34">
        <v>1</v>
      </c>
    </row>
    <row r="54" spans="1:4" s="30" customFormat="1" ht="15.75" thickBot="1">
      <c r="A54" s="33" t="s">
        <v>46</v>
      </c>
      <c r="B54" s="34">
        <v>1525.72</v>
      </c>
      <c r="C54" s="33" t="s">
        <v>42</v>
      </c>
      <c r="D54" s="34">
        <v>4</v>
      </c>
    </row>
    <row r="55" spans="1:4" s="30" customFormat="1" ht="15.75" thickBot="1">
      <c r="A55" s="33" t="s">
        <v>46</v>
      </c>
      <c r="B55" s="34">
        <v>12652.2</v>
      </c>
      <c r="C55" s="33" t="s">
        <v>54</v>
      </c>
      <c r="D55" s="34">
        <v>15</v>
      </c>
    </row>
    <row r="56" spans="1:4" s="30" customFormat="1" ht="15.75" thickBot="1">
      <c r="A56" s="33" t="s">
        <v>47</v>
      </c>
      <c r="B56" s="34">
        <v>1117.43</v>
      </c>
      <c r="C56" s="33" t="s">
        <v>36</v>
      </c>
      <c r="D56" s="34">
        <v>1</v>
      </c>
    </row>
    <row r="57" spans="1:4" s="30" customFormat="1" ht="15.75" thickBot="1">
      <c r="A57" s="33" t="s">
        <v>19</v>
      </c>
      <c r="B57" s="34">
        <v>696.8</v>
      </c>
      <c r="C57" s="33" t="s">
        <v>5</v>
      </c>
      <c r="D57" s="34">
        <v>5</v>
      </c>
    </row>
    <row r="58" spans="1:4" s="30" customFormat="1" ht="15.75" thickBot="1">
      <c r="A58" s="33" t="s">
        <v>91</v>
      </c>
      <c r="B58" s="34">
        <v>1305.03</v>
      </c>
      <c r="C58" s="33" t="s">
        <v>36</v>
      </c>
      <c r="D58" s="34">
        <v>3</v>
      </c>
    </row>
    <row r="59" spans="1:4" s="30" customFormat="1" ht="15.75" thickBot="1">
      <c r="A59" s="33" t="s">
        <v>92</v>
      </c>
      <c r="B59" s="34">
        <v>12082.28</v>
      </c>
      <c r="C59" s="33" t="s">
        <v>88</v>
      </c>
      <c r="D59" s="34">
        <v>1</v>
      </c>
    </row>
    <row r="60" spans="1:4" s="30" customFormat="1" ht="15.75" thickBot="1">
      <c r="A60" s="33" t="s">
        <v>93</v>
      </c>
      <c r="B60" s="34">
        <v>3274.88</v>
      </c>
      <c r="C60" s="33" t="s">
        <v>18</v>
      </c>
      <c r="D60" s="34">
        <v>8</v>
      </c>
    </row>
    <row r="61" spans="1:4" s="30" customFormat="1" ht="15.75" thickBot="1">
      <c r="A61" s="33" t="s">
        <v>48</v>
      </c>
      <c r="B61" s="34">
        <v>4167</v>
      </c>
      <c r="C61" s="33" t="s">
        <v>18</v>
      </c>
      <c r="D61" s="34">
        <v>6</v>
      </c>
    </row>
    <row r="62" spans="1:4" s="30" customFormat="1" ht="15.75" thickBot="1">
      <c r="A62" s="33" t="s">
        <v>94</v>
      </c>
      <c r="B62" s="34">
        <v>1992.07</v>
      </c>
      <c r="C62" s="33" t="s">
        <v>36</v>
      </c>
      <c r="D62" s="34">
        <v>1</v>
      </c>
    </row>
    <row r="63" spans="1:4" s="30" customFormat="1" ht="15.75" thickBot="1">
      <c r="A63" s="33" t="s">
        <v>39</v>
      </c>
      <c r="B63" s="34">
        <v>2439.96</v>
      </c>
      <c r="C63" s="33" t="s">
        <v>36</v>
      </c>
      <c r="D63" s="34">
        <v>4</v>
      </c>
    </row>
    <row r="64" spans="1:4" s="30" customFormat="1" ht="15.75" thickBot="1">
      <c r="A64" s="33" t="s">
        <v>40</v>
      </c>
      <c r="B64" s="34">
        <v>1908.82</v>
      </c>
      <c r="C64" s="33" t="s">
        <v>36</v>
      </c>
      <c r="D64" s="34">
        <v>2</v>
      </c>
    </row>
    <row r="65" spans="1:4" s="30" customFormat="1" ht="15.75" thickBot="1">
      <c r="A65" s="33" t="s">
        <v>49</v>
      </c>
      <c r="B65" s="34">
        <v>12923.3</v>
      </c>
      <c r="C65" s="33" t="s">
        <v>36</v>
      </c>
      <c r="D65" s="34">
        <v>10</v>
      </c>
    </row>
    <row r="66" spans="1:4" s="30" customFormat="1" ht="15.75" thickBot="1">
      <c r="A66" s="33" t="s">
        <v>41</v>
      </c>
      <c r="B66" s="34">
        <v>12032</v>
      </c>
      <c r="C66" s="33" t="s">
        <v>5</v>
      </c>
      <c r="D66" s="34">
        <v>8</v>
      </c>
    </row>
    <row r="67" spans="1:4" s="30" customFormat="1" ht="15.75" thickBot="1">
      <c r="A67" s="33" t="s">
        <v>50</v>
      </c>
      <c r="B67" s="34">
        <v>5111.32</v>
      </c>
      <c r="C67" s="33" t="s">
        <v>51</v>
      </c>
      <c r="D67" s="34">
        <v>4</v>
      </c>
    </row>
    <row r="68" spans="1:4" s="30" customFormat="1" ht="15.75" thickBot="1">
      <c r="A68" s="33" t="s">
        <v>95</v>
      </c>
      <c r="B68" s="34">
        <v>1735</v>
      </c>
      <c r="C68" s="33" t="s">
        <v>5</v>
      </c>
      <c r="D68" s="34">
        <v>1</v>
      </c>
    </row>
    <row r="69" spans="1:4" s="30" customFormat="1" ht="15.75" thickBot="1">
      <c r="A69" s="33" t="s">
        <v>96</v>
      </c>
      <c r="B69" s="34">
        <v>6942.68</v>
      </c>
      <c r="C69" s="33" t="s">
        <v>5</v>
      </c>
      <c r="D69" s="34">
        <v>4</v>
      </c>
    </row>
    <row r="70" spans="1:4" s="30" customFormat="1" ht="15.75" thickBot="1">
      <c r="A70" s="33" t="s">
        <v>52</v>
      </c>
      <c r="B70" s="34">
        <v>7452.64</v>
      </c>
      <c r="C70" s="33" t="s">
        <v>36</v>
      </c>
      <c r="D70" s="34">
        <v>8</v>
      </c>
    </row>
    <row r="71" spans="1:4" s="30" customFormat="1" ht="15.75" thickBot="1">
      <c r="A71" s="33" t="s">
        <v>97</v>
      </c>
      <c r="B71" s="34">
        <v>773</v>
      </c>
      <c r="C71" s="33" t="s">
        <v>36</v>
      </c>
      <c r="D71" s="34">
        <v>1</v>
      </c>
    </row>
    <row r="72" spans="1:4" s="30" customFormat="1" ht="15.75" thickBot="1">
      <c r="A72" s="33" t="s">
        <v>29</v>
      </c>
      <c r="B72" s="34">
        <v>854.44</v>
      </c>
      <c r="C72" s="33" t="s">
        <v>36</v>
      </c>
      <c r="D72" s="34">
        <v>2</v>
      </c>
    </row>
    <row r="73" spans="1:4" s="30" customFormat="1" ht="15.75" thickBot="1">
      <c r="A73" s="33" t="s">
        <v>98</v>
      </c>
      <c r="B73" s="34">
        <v>2483.2800000000002</v>
      </c>
      <c r="C73" s="33" t="s">
        <v>36</v>
      </c>
      <c r="D73" s="34">
        <v>9</v>
      </c>
    </row>
    <row r="74" spans="1:4" s="30" customFormat="1" ht="15.75" thickBot="1">
      <c r="A74" s="33" t="s">
        <v>99</v>
      </c>
      <c r="B74" s="34">
        <v>1306.46</v>
      </c>
      <c r="C74" s="33" t="s">
        <v>5</v>
      </c>
      <c r="D74" s="34">
        <v>0.5</v>
      </c>
    </row>
    <row r="75" spans="1:4" s="30" customFormat="1" ht="15.75" thickBot="1">
      <c r="A75" s="33" t="s">
        <v>100</v>
      </c>
      <c r="B75" s="34">
        <v>7729.2</v>
      </c>
      <c r="C75" s="33" t="s">
        <v>4</v>
      </c>
      <c r="D75" s="34">
        <v>12</v>
      </c>
    </row>
    <row r="76" spans="1:4" s="30" customFormat="1" ht="15.75" thickBot="1">
      <c r="A76" s="33" t="s">
        <v>101</v>
      </c>
      <c r="B76" s="34">
        <v>4418.72</v>
      </c>
      <c r="C76" s="33" t="s">
        <v>102</v>
      </c>
      <c r="D76" s="34">
        <v>4</v>
      </c>
    </row>
    <row r="77" spans="1:4" s="30" customFormat="1" ht="15.75" thickBot="1">
      <c r="A77" s="33" t="s">
        <v>103</v>
      </c>
      <c r="B77" s="34">
        <v>2319.56</v>
      </c>
      <c r="C77" s="33" t="s">
        <v>104</v>
      </c>
      <c r="D77" s="34">
        <v>6</v>
      </c>
    </row>
    <row r="78" spans="1:4" s="30" customFormat="1" ht="15.75" thickBot="1">
      <c r="A78" s="33" t="s">
        <v>105</v>
      </c>
      <c r="B78" s="34">
        <v>843.48</v>
      </c>
      <c r="C78" s="33" t="s">
        <v>54</v>
      </c>
      <c r="D78" s="34">
        <v>1</v>
      </c>
    </row>
    <row r="79" spans="1:4" s="30" customFormat="1" ht="15.75" thickBot="1">
      <c r="A79" s="33" t="s">
        <v>106</v>
      </c>
      <c r="B79" s="34">
        <v>6016</v>
      </c>
      <c r="C79" s="33" t="s">
        <v>5</v>
      </c>
      <c r="D79" s="34">
        <v>4</v>
      </c>
    </row>
    <row r="80" spans="1:4" s="30" customFormat="1" ht="15.75" thickBot="1">
      <c r="A80" s="33" t="s">
        <v>107</v>
      </c>
      <c r="B80" s="34">
        <v>2676</v>
      </c>
      <c r="C80" s="33" t="s">
        <v>5</v>
      </c>
      <c r="D80" s="34">
        <v>4</v>
      </c>
    </row>
    <row r="81" spans="1:4" ht="28.5">
      <c r="A81" s="15" t="s">
        <v>20</v>
      </c>
      <c r="B81" s="24">
        <v>0</v>
      </c>
      <c r="C81" s="32" t="s">
        <v>44</v>
      </c>
      <c r="D81" s="16"/>
    </row>
    <row r="82" spans="1:4" ht="28.5">
      <c r="A82" s="15" t="s">
        <v>21</v>
      </c>
      <c r="B82" s="24">
        <v>0</v>
      </c>
      <c r="C82" s="32" t="s">
        <v>44</v>
      </c>
      <c r="D82" s="16"/>
    </row>
    <row r="83" spans="1:4">
      <c r="A83" s="15" t="s">
        <v>22</v>
      </c>
      <c r="B83" s="24">
        <v>0</v>
      </c>
      <c r="C83" s="32" t="s">
        <v>44</v>
      </c>
      <c r="D83" s="16"/>
    </row>
    <row r="84" spans="1:4" ht="29.25" thickBot="1">
      <c r="A84" s="15" t="s">
        <v>23</v>
      </c>
      <c r="B84" s="24">
        <f>SUM(B85:B85)</f>
        <v>0</v>
      </c>
      <c r="C84" s="32" t="s">
        <v>44</v>
      </c>
      <c r="D84" s="16"/>
    </row>
    <row r="85" spans="1:4" s="30" customFormat="1" ht="15.75" thickBot="1">
      <c r="A85" s="33"/>
      <c r="B85" s="34"/>
      <c r="C85" s="33"/>
      <c r="D85" s="34"/>
    </row>
    <row r="86" spans="1:4" ht="28.5">
      <c r="A86" s="15" t="s">
        <v>24</v>
      </c>
      <c r="B86" s="24">
        <v>0</v>
      </c>
      <c r="C86" s="32" t="s">
        <v>44</v>
      </c>
      <c r="D86" s="16"/>
    </row>
    <row r="87" spans="1:4" ht="29.25" thickBot="1">
      <c r="A87" s="15" t="s">
        <v>25</v>
      </c>
      <c r="B87" s="24">
        <f>B88+B89</f>
        <v>53348.54</v>
      </c>
      <c r="C87" s="32" t="s">
        <v>44</v>
      </c>
      <c r="D87" s="16"/>
    </row>
    <row r="88" spans="1:4" s="30" customFormat="1" ht="15.75" thickBot="1">
      <c r="A88" s="33" t="s">
        <v>61</v>
      </c>
      <c r="B88" s="34">
        <v>26023.68</v>
      </c>
      <c r="C88" s="33" t="s">
        <v>4</v>
      </c>
      <c r="D88" s="34">
        <v>27108</v>
      </c>
    </row>
    <row r="89" spans="1:4" s="30" customFormat="1" ht="15.75" thickBot="1">
      <c r="A89" s="33" t="s">
        <v>62</v>
      </c>
      <c r="B89" s="34">
        <v>27324.86</v>
      </c>
      <c r="C89" s="33" t="s">
        <v>4</v>
      </c>
      <c r="D89" s="34">
        <v>27108</v>
      </c>
    </row>
    <row r="90" spans="1:4" ht="29.25" thickBot="1">
      <c r="A90" s="15" t="s">
        <v>26</v>
      </c>
      <c r="B90" s="24">
        <f>B91</f>
        <v>1625.14</v>
      </c>
      <c r="C90" s="32" t="s">
        <v>44</v>
      </c>
      <c r="D90" s="16"/>
    </row>
    <row r="91" spans="1:4" s="30" customFormat="1" ht="15.75" thickBot="1">
      <c r="A91" s="33" t="s">
        <v>108</v>
      </c>
      <c r="B91" s="34">
        <v>1625.14</v>
      </c>
      <c r="C91" s="33" t="s">
        <v>4</v>
      </c>
      <c r="D91" s="34">
        <v>979</v>
      </c>
    </row>
    <row r="92" spans="1:4" ht="57.75" thickBot="1">
      <c r="A92" s="15" t="s">
        <v>27</v>
      </c>
      <c r="B92" s="24">
        <f>SUM(B93:B106)</f>
        <v>190372.43999999997</v>
      </c>
      <c r="C92" s="32" t="s">
        <v>44</v>
      </c>
      <c r="D92" s="16"/>
    </row>
    <row r="93" spans="1:4" s="30" customFormat="1" ht="15.75" thickBot="1">
      <c r="A93" s="33" t="s">
        <v>65</v>
      </c>
      <c r="B93" s="34">
        <v>74547</v>
      </c>
      <c r="C93" s="33" t="s">
        <v>4</v>
      </c>
      <c r="D93" s="34">
        <v>27108</v>
      </c>
    </row>
    <row r="94" spans="1:4" s="30" customFormat="1" ht="15.75" thickBot="1">
      <c r="A94" s="33" t="s">
        <v>66</v>
      </c>
      <c r="B94" s="34">
        <v>81757.740000000005</v>
      </c>
      <c r="C94" s="33" t="s">
        <v>4</v>
      </c>
      <c r="D94" s="34">
        <v>27108</v>
      </c>
    </row>
    <row r="95" spans="1:4" s="30" customFormat="1" ht="15.75" thickBot="1">
      <c r="A95" s="33" t="s">
        <v>109</v>
      </c>
      <c r="B95" s="34">
        <v>882</v>
      </c>
      <c r="C95" s="33" t="s">
        <v>36</v>
      </c>
      <c r="D95" s="34">
        <v>25</v>
      </c>
    </row>
    <row r="96" spans="1:4" s="30" customFormat="1" ht="15.75" thickBot="1">
      <c r="A96" s="33" t="s">
        <v>110</v>
      </c>
      <c r="B96" s="34">
        <v>3492.88</v>
      </c>
      <c r="C96" s="33" t="s">
        <v>36</v>
      </c>
      <c r="D96" s="34">
        <v>8</v>
      </c>
    </row>
    <row r="97" spans="1:4" s="30" customFormat="1" ht="15.75" thickBot="1">
      <c r="A97" s="33" t="s">
        <v>111</v>
      </c>
      <c r="B97" s="34">
        <v>3072.95</v>
      </c>
      <c r="C97" s="33" t="s">
        <v>36</v>
      </c>
      <c r="D97" s="34">
        <v>1</v>
      </c>
    </row>
    <row r="98" spans="1:4" s="30" customFormat="1" ht="15.75" thickBot="1">
      <c r="A98" s="33" t="s">
        <v>112</v>
      </c>
      <c r="B98" s="34">
        <v>2210</v>
      </c>
      <c r="C98" s="33" t="s">
        <v>45</v>
      </c>
      <c r="D98" s="34">
        <v>22.1</v>
      </c>
    </row>
    <row r="99" spans="1:4" s="30" customFormat="1" ht="15.75" thickBot="1">
      <c r="A99" s="33" t="s">
        <v>113</v>
      </c>
      <c r="B99" s="34">
        <v>460.84</v>
      </c>
      <c r="C99" s="33" t="s">
        <v>4</v>
      </c>
      <c r="D99" s="34">
        <v>27108</v>
      </c>
    </row>
    <row r="100" spans="1:4" s="30" customFormat="1" ht="15.75" thickBot="1">
      <c r="A100" s="33" t="s">
        <v>114</v>
      </c>
      <c r="B100" s="34">
        <v>460.84</v>
      </c>
      <c r="C100" s="33" t="s">
        <v>4</v>
      </c>
      <c r="D100" s="34">
        <v>27108</v>
      </c>
    </row>
    <row r="101" spans="1:4" s="30" customFormat="1" ht="15.75" thickBot="1">
      <c r="A101" s="33" t="s">
        <v>115</v>
      </c>
      <c r="B101" s="34">
        <v>2904.96</v>
      </c>
      <c r="C101" s="33" t="s">
        <v>42</v>
      </c>
      <c r="D101" s="34">
        <v>3</v>
      </c>
    </row>
    <row r="102" spans="1:4" s="30" customFormat="1" ht="15.75" thickBot="1">
      <c r="A102" s="33" t="s">
        <v>116</v>
      </c>
      <c r="B102" s="34">
        <v>1142.83</v>
      </c>
      <c r="C102" s="33" t="s">
        <v>36</v>
      </c>
      <c r="D102" s="34">
        <v>1</v>
      </c>
    </row>
    <row r="103" spans="1:4" s="30" customFormat="1" ht="15.75" thickBot="1">
      <c r="A103" s="33" t="s">
        <v>117</v>
      </c>
      <c r="B103" s="34">
        <v>8932.0499999999993</v>
      </c>
      <c r="C103" s="33" t="s">
        <v>36</v>
      </c>
      <c r="D103" s="34">
        <v>1</v>
      </c>
    </row>
    <row r="104" spans="1:4" s="30" customFormat="1" ht="15.75" thickBot="1">
      <c r="A104" s="33" t="s">
        <v>118</v>
      </c>
      <c r="B104" s="34">
        <v>606.71</v>
      </c>
      <c r="C104" s="33" t="s">
        <v>53</v>
      </c>
      <c r="D104" s="34">
        <v>1</v>
      </c>
    </row>
    <row r="105" spans="1:4" s="30" customFormat="1" ht="15.75" thickBot="1">
      <c r="A105" s="33" t="s">
        <v>119</v>
      </c>
      <c r="B105" s="34">
        <v>3487.54</v>
      </c>
      <c r="C105" s="33" t="s">
        <v>78</v>
      </c>
      <c r="D105" s="34">
        <v>7</v>
      </c>
    </row>
    <row r="106" spans="1:4" s="30" customFormat="1" ht="15.75" thickBot="1">
      <c r="A106" s="33" t="s">
        <v>120</v>
      </c>
      <c r="B106" s="34">
        <v>6414.1</v>
      </c>
      <c r="C106" s="33" t="s">
        <v>78</v>
      </c>
      <c r="D106" s="34">
        <v>7</v>
      </c>
    </row>
    <row r="107" spans="1:4">
      <c r="A107" s="15" t="s">
        <v>28</v>
      </c>
      <c r="B107" s="24">
        <f>B108+B109</f>
        <v>24695.339999999997</v>
      </c>
      <c r="C107" s="32" t="s">
        <v>44</v>
      </c>
      <c r="D107" s="16"/>
    </row>
    <row r="108" spans="1:4" ht="30">
      <c r="A108" s="20" t="s">
        <v>7</v>
      </c>
      <c r="B108" s="26">
        <f>D108*5*12</f>
        <v>4800</v>
      </c>
      <c r="C108" s="21" t="s">
        <v>6</v>
      </c>
      <c r="D108" s="17">
        <v>80</v>
      </c>
    </row>
    <row r="109" spans="1:4">
      <c r="A109" s="20" t="s">
        <v>32</v>
      </c>
      <c r="B109" s="26">
        <f>[2]Лист1!$G$4501</f>
        <v>19895.339999999997</v>
      </c>
      <c r="C109" s="13" t="s">
        <v>44</v>
      </c>
      <c r="D109" s="17"/>
    </row>
    <row r="110" spans="1:4">
      <c r="A110" s="22" t="s">
        <v>128</v>
      </c>
      <c r="B110" s="24">
        <f>B14+B17+B20+B22+B29+B45+B81+B82+B83+B84+B86+B87+B90+B92</f>
        <v>980832.36</v>
      </c>
      <c r="C110" s="32" t="s">
        <v>44</v>
      </c>
      <c r="D110" s="16"/>
    </row>
    <row r="111" spans="1:4">
      <c r="A111" s="22" t="s">
        <v>129</v>
      </c>
      <c r="B111" s="24">
        <f>B110*1.2+B107</f>
        <v>1201694.172</v>
      </c>
      <c r="C111" s="32" t="s">
        <v>44</v>
      </c>
      <c r="D111" s="16"/>
    </row>
    <row r="112" spans="1:4">
      <c r="A112" s="22" t="s">
        <v>130</v>
      </c>
      <c r="B112" s="24">
        <f>B4+B6+B9-B111</f>
        <v>-1369365.7119999998</v>
      </c>
      <c r="C112" s="32" t="s">
        <v>44</v>
      </c>
      <c r="D112" s="16"/>
    </row>
  </sheetData>
  <sheetProtection formatCells="0" formatColumns="0" formatRows="0" sort="0" autoFilter="0" pivotTables="0"/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Батарейный д. 2</vt:lpstr>
      <vt:lpstr>'Батарейный д. 2'!Область_печати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2019-01-31T04:38:08Z</cp:lastPrinted>
  <dcterms:created xsi:type="dcterms:W3CDTF">2016-03-18T02:51:51Z</dcterms:created>
  <dcterms:modified xsi:type="dcterms:W3CDTF">2022-02-11T06:35:54Z</dcterms:modified>
</cp:coreProperties>
</file>