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30" windowWidth="15855" windowHeight="10680"/>
  </bookViews>
  <sheets>
    <sheet name="ленина 26" sheetId="1" r:id="rId1"/>
  </sheets>
  <externalReferences>
    <externalReference r:id="rId2"/>
  </externalReferences>
  <definedNames>
    <definedName name="_xlnm.Print_Area" localSheetId="0">'ленина 26'!$A$2:$D$110</definedName>
  </definedNames>
  <calcPr calcId="125725"/>
</workbook>
</file>

<file path=xl/calcChain.xml><?xml version="1.0" encoding="utf-8"?>
<calcChain xmlns="http://schemas.openxmlformats.org/spreadsheetml/2006/main">
  <c r="B5" i="1"/>
  <c r="B86" l="1"/>
  <c r="B94"/>
  <c r="B63"/>
  <c r="B40"/>
  <c r="B92" l="1"/>
  <c r="B33"/>
  <c r="B9" l="1"/>
  <c r="B89"/>
  <c r="B31"/>
  <c r="B28"/>
  <c r="B25"/>
  <c r="B11"/>
  <c r="B10" s="1"/>
  <c r="B108" l="1"/>
  <c r="B23"/>
  <c r="B85"/>
  <c r="B107" l="1"/>
  <c r="B106" s="1"/>
  <c r="B109" s="1"/>
  <c r="B110" s="1"/>
</calcChain>
</file>

<file path=xl/sharedStrings.xml><?xml version="1.0" encoding="utf-8"?>
<sst xmlns="http://schemas.openxmlformats.org/spreadsheetml/2006/main" count="197" uniqueCount="124">
  <si>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</si>
  <si>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</si>
  <si>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</si>
  <si>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</si>
  <si>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</si>
  <si>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</si>
  <si>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</si>
  <si>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</si>
  <si>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</si>
  <si>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</si>
  <si>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</si>
  <si>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</si>
  <si>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</si>
  <si>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</si>
  <si>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</si>
  <si>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</si>
  <si>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</si>
  <si>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</si>
  <si>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</si>
  <si>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</si>
  <si>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</si>
  <si>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</si>
  <si>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</si>
  <si>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руб.</t>
  </si>
  <si>
    <t xml:space="preserve">Годовая фактическая стоимость работ (услуг) </t>
  </si>
  <si>
    <t>Доходы по дому:</t>
  </si>
  <si>
    <t>Адрес: ул. Ленина, д. 26</t>
  </si>
  <si>
    <t>ИП Железников А.В (Ленина 26)</t>
  </si>
  <si>
    <t>Логинова Н.В.(Ленина, 26-57; 5</t>
  </si>
  <si>
    <t>Транзит(Ленина 26)</t>
  </si>
  <si>
    <t>Затынацькая С.В.(Ленина,26)</t>
  </si>
  <si>
    <t>ИП Гладкова С.Г Ленина 26)</t>
  </si>
  <si>
    <t>ИП Козлова Л.М (Ленина 26 пом 37)</t>
  </si>
  <si>
    <t>Выезд а/машины по заявке</t>
  </si>
  <si>
    <t>выезд</t>
  </si>
  <si>
    <t>м2</t>
  </si>
  <si>
    <t>1 стояк</t>
  </si>
  <si>
    <t>м</t>
  </si>
  <si>
    <t>1 дом</t>
  </si>
  <si>
    <t>Очистка канализационной сети</t>
  </si>
  <si>
    <t>Замена электрической лампы накаливания</t>
  </si>
  <si>
    <t>шт.</t>
  </si>
  <si>
    <t>Осмотр подвала</t>
  </si>
  <si>
    <t xml:space="preserve">Логиновский А.И. </t>
  </si>
  <si>
    <t>Закрытие задвижек,отк-е сбросников перед опр-кой,от-е задвиж после опр</t>
  </si>
  <si>
    <t>дом</t>
  </si>
  <si>
    <t>Замена электровыключателей</t>
  </si>
  <si>
    <t>Отключение отопления</t>
  </si>
  <si>
    <t>Абрамян А.Г.(Ленина 26/40)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</si>
  <si>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</si>
  <si>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</si>
  <si>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Закрытие продуха кирпичем</t>
  </si>
  <si>
    <t>Закрытие/открытие стояков водоснабжения с использованием  а/м газель</t>
  </si>
  <si>
    <t>Замена катушки выхода ГВС на водоподогревателе</t>
  </si>
  <si>
    <t>Запуск системы отопления</t>
  </si>
  <si>
    <t>Изготовление дощатых щитов, настилов с установкой</t>
  </si>
  <si>
    <t>Изготовление кромки отлива (желоба)</t>
  </si>
  <si>
    <t>Изготовление песочницы с теневым навесом ДРС</t>
  </si>
  <si>
    <t>Изготовление поручня</t>
  </si>
  <si>
    <t>Кирпичная кладка</t>
  </si>
  <si>
    <t>м3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</si>
  <si>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</si>
  <si>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</si>
  <si>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электросчетчика</t>
  </si>
  <si>
    <t>Планировка и засыпка ям дворовой территории</t>
  </si>
  <si>
    <t>Поверка теплового ОДПУ, 2021 г.</t>
  </si>
  <si>
    <t>Покраска элементов детс. площадки придом. терр-рии, ул.Ленина, д.26</t>
  </si>
  <si>
    <t>Посыпка двора песком</t>
  </si>
  <si>
    <t>Прокладка электрокабеля АВВГ 2*2,5 мм2</t>
  </si>
  <si>
    <t>Прочистка труб ХВС-розлива</t>
  </si>
  <si>
    <t>Распил упавшего дерева</t>
  </si>
  <si>
    <t>Ремонт вентелей до 32 д.</t>
  </si>
  <si>
    <t>Ремонт кровли</t>
  </si>
  <si>
    <t>Ремонт подъезда ул. Ленина д. 26 п. 3</t>
  </si>
  <si>
    <t>Ремонт подъезда, ул. Ленина, д. 26, п. 2</t>
  </si>
  <si>
    <t>подъезд</t>
  </si>
  <si>
    <t>Ремонт тамбурной двери</t>
  </si>
  <si>
    <t>Ремонт штакетного забора</t>
  </si>
  <si>
    <t>Сброс воздуха со стояков отопления с использованием а/м газель</t>
  </si>
  <si>
    <t>Содержание ДРС 1,2 кв. 2021 г. коэф.0,8;0,85;0,9;1</t>
  </si>
  <si>
    <t>Содержание ДРС 3,4 кв. 2021 г. коэф.0,8;0,85;0,9;1</t>
  </si>
  <si>
    <t>Техническое обслуживание приборов учета тепловой энергии, 2021 г.</t>
  </si>
  <si>
    <t>раз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</si>
  <si>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</si>
  <si>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</si>
  <si>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</si>
  <si>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</si>
  <si>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</si>
  <si>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</si>
  <si>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Установка досок объявлений</t>
  </si>
  <si>
    <t>Установка песочницы с крышей с покрытием профнастила</t>
  </si>
  <si>
    <t>шт</t>
  </si>
  <si>
    <t>Устройство (монтаж) освещения над подъездом</t>
  </si>
  <si>
    <t>место</t>
  </si>
  <si>
    <t>Утепление вентпродухов изовером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</si>
  <si>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</si>
  <si>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</si>
  <si>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Чистка фильтра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</si>
  <si>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</si>
  <si>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</si>
  <si>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электрической лампы накаливания</t>
  </si>
  <si>
    <t>замеры темпер. воздуха в квартире и подвале</t>
  </si>
  <si>
    <t>замер</t>
  </si>
  <si>
    <t>изготовление и установка сливов</t>
  </si>
  <si>
    <t>исполнение заявок не связанных с ремонтом</t>
  </si>
  <si>
    <t>мелкий ремонт деревянных макетов</t>
  </si>
  <si>
    <t>открытие продухов</t>
  </si>
  <si>
    <t>слив с последующим заполнением теплосистемы отоплен с осмотром</t>
  </si>
  <si>
    <t>установка поручня</t>
  </si>
  <si>
    <t>частичная замена розлива отопления</t>
  </si>
  <si>
    <t>чистка грязевика</t>
  </si>
  <si>
    <t>период: 01.01.2021-31.12.2021</t>
  </si>
  <si>
    <t xml:space="preserve">Сальдо начальное на 01.01.2021 г. 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</si>
  <si>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</si>
  <si>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</si>
  <si>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</si>
  <si>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</si>
  <si>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16. Прочая работа (услуга)</t>
  </si>
  <si>
    <t>17. Всего расходов по дому за 2021 г.</t>
  </si>
  <si>
    <t>18. Всего расходов по дому с НДС за 2021 г.</t>
  </si>
  <si>
    <t>19. Конечное сальдо по дому на 31.12.2021 г.</t>
  </si>
  <si>
    <t>Чижик О.А.(Ленина 26)</t>
  </si>
  <si>
    <t>Селезнев А.А. (Ленина 26, пом. 38)</t>
  </si>
  <si>
    <t>ИП Ганина Л. С.(Ленина 26)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</si>
</sst>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2" fillId="3" borderId="0" xfId="0" applyFont="1" applyFill="1" applyAlignment="1">
      <alignment horizont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 wrapText="1"/>
    </xf>
    <xf numFmtId="164" fontId="5" fillId="3" borderId="0" xfId="3" applyFont="1" applyFill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8" fillId="3" borderId="2" xfId="2" applyFont="1" applyFill="1" applyBorder="1" applyAlignment="1" applyProtection="1">
      <alignment horizontal="center" vertical="center" wrapText="1"/>
    </xf>
    <xf numFmtId="164" fontId="7" fillId="3" borderId="2" xfId="3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64" fontId="5" fillId="3" borderId="2" xfId="3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0" fillId="0" borderId="0" xfId="0"/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7" fillId="3" borderId="2" xfId="3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Alignment="1">
      <alignment horizontal="center" wrapText="1"/>
    </xf>
    <xf numFmtId="4" fontId="0" fillId="3" borderId="0" xfId="0" applyNumberFormat="1" applyFill="1"/>
    <xf numFmtId="49" fontId="0" fillId="0" borderId="3" xfId="0" applyNumberFormat="1" applyFill="1" applyBorder="1"/>
    <xf numFmtId="165" fontId="0" fillId="0" borderId="3" xfId="0" applyNumberFormat="1" applyFill="1" applyBorder="1"/>
    <xf numFmtId="0" fontId="5" fillId="3" borderId="2" xfId="0" applyNumberFormat="1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164" fontId="7" fillId="3" borderId="0" xfId="3" applyFont="1" applyFill="1" applyBorder="1" applyAlignment="1">
      <alignment horizontal="center" vertical="center" wrapText="1"/>
    </xf>
    <xf numFmtId="164" fontId="5" fillId="3" borderId="0" xfId="3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2" fontId="7" fillId="3" borderId="0" xfId="0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top" wrapText="1"/>
    </xf>
    <xf numFmtId="4" fontId="7" fillId="3" borderId="2" xfId="1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wrapText="1"/>
    </xf>
    <xf numFmtId="165" fontId="0" fillId="0" borderId="3" xfId="0" applyNumberFormat="1" applyFill="1" applyBorder="1"/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74;&#1072;&#1088;&#1090;&#1087;&#1083;&#1072;&#1090;&#1072;\2020%20&#1075;&#1086;&#1076;\&#1054;&#1090;&#1095;&#1077;&#1090;&#1099;%20&#1076;&#1083;&#1103;%20&#1089;&#1072;&#1081;&#1090;&#1072;%20&#1080;%20&#1087;&#1088;&#1086;&#1078;&#1080;&#1074;&#1072;&#1102;&#1097;&#1080;&#1093;%202020\&#1046;&#1069;&#1059;-6\&#1051;&#1077;&#1085;&#1080;&#1085;&#1072;,%20&#1076;.2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енина 26"/>
      <sheetName val="накоп 2020"/>
      <sheetName val="Лист3"/>
    </sheetNames>
    <sheetDataSet>
      <sheetData sheetId="0">
        <row r="85">
          <cell r="C85">
            <v>1539847.594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1"/>
  <sheetViews>
    <sheetView tabSelected="1" topLeftCell="A91" workbookViewId="0">
      <selection sqref="A1:D110"/>
    </sheetView>
  </sheetViews>
  <sheetFormatPr defaultRowHeight="15" outlineLevelRow="2"/>
  <cols>
    <col min="1" max="1" width="59.5703125" style="4" customWidth="1"/>
    <col min="2" max="2" width="15.5703125" style="5" customWidth="1"/>
    <col min="3" max="3" width="9.28515625" style="4" customWidth="1"/>
    <col min="4" max="4" width="14.42578125" style="6" customWidth="1"/>
    <col min="5" max="5" width="14.85546875" style="30" customWidth="1"/>
    <col min="6" max="6" width="13.7109375" style="1" customWidth="1"/>
    <col min="7" max="16384" width="9.140625" style="1"/>
  </cols>
  <sheetData>
    <row r="2" spans="1:4" ht="37.5" customHeight="1">
      <c r="A2" s="46" t="s">
        <v>5</v>
      </c>
      <c r="B2" s="46"/>
      <c r="C2" s="46"/>
      <c r="D2" s="46"/>
    </row>
    <row r="3" spans="1:4" ht="17.25" customHeight="1">
      <c r="A3" s="12" t="s">
        <v>26</v>
      </c>
      <c r="B3" s="48" t="s">
        <v>111</v>
      </c>
      <c r="C3" s="48"/>
      <c r="D3" s="48"/>
    </row>
    <row r="4" spans="1:4" ht="57">
      <c r="A4" s="10" t="s">
        <v>2</v>
      </c>
      <c r="B4" s="7" t="s">
        <v>24</v>
      </c>
      <c r="C4" s="8" t="s">
        <v>0</v>
      </c>
      <c r="D4" s="9" t="s">
        <v>1</v>
      </c>
    </row>
    <row r="5" spans="1:4">
      <c r="A5" s="41" t="s">
        <v>112</v>
      </c>
      <c r="B5" s="43">
        <f>'[1]ленина 26'!$C$85</f>
        <v>1539847.594</v>
      </c>
      <c r="C5" s="8"/>
      <c r="D5" s="9"/>
    </row>
    <row r="6" spans="1:4">
      <c r="A6" s="49" t="s">
        <v>25</v>
      </c>
      <c r="B6" s="49"/>
      <c r="C6" s="49"/>
      <c r="D6" s="49"/>
    </row>
    <row r="7" spans="1:4" ht="28.5">
      <c r="A7" s="20" t="s">
        <v>113</v>
      </c>
      <c r="B7" s="27">
        <v>748712.16</v>
      </c>
      <c r="C7" s="2" t="s">
        <v>23</v>
      </c>
      <c r="D7" s="9"/>
    </row>
    <row r="8" spans="1:4">
      <c r="A8" s="20" t="s">
        <v>114</v>
      </c>
      <c r="B8" s="27">
        <v>723792.16</v>
      </c>
      <c r="C8" s="2" t="s">
        <v>23</v>
      </c>
      <c r="D8" s="9"/>
    </row>
    <row r="9" spans="1:4">
      <c r="A9" s="20" t="s">
        <v>115</v>
      </c>
      <c r="B9" s="27">
        <f>B8-B7</f>
        <v>-24920</v>
      </c>
      <c r="C9" s="2" t="s">
        <v>23</v>
      </c>
      <c r="D9" s="9"/>
    </row>
    <row r="10" spans="1:4">
      <c r="A10" s="10" t="s">
        <v>6</v>
      </c>
      <c r="B10" s="27">
        <f>SUM(B11:B22)</f>
        <v>280524.94</v>
      </c>
      <c r="C10" s="2" t="s">
        <v>23</v>
      </c>
      <c r="D10" s="9"/>
    </row>
    <row r="11" spans="1:4">
      <c r="A11" s="17" t="s">
        <v>7</v>
      </c>
      <c r="B11" s="28">
        <f>12*600+12*528.64</f>
        <v>13543.68</v>
      </c>
      <c r="C11" s="2" t="s">
        <v>23</v>
      </c>
      <c r="D11" s="9"/>
    </row>
    <row r="12" spans="1:4">
      <c r="A12" s="42" t="s">
        <v>27</v>
      </c>
      <c r="B12" s="29">
        <v>72000</v>
      </c>
      <c r="C12" s="2" t="s">
        <v>23</v>
      </c>
      <c r="D12" s="9"/>
    </row>
    <row r="13" spans="1:4">
      <c r="A13" s="42" t="s">
        <v>28</v>
      </c>
      <c r="B13" s="29">
        <v>25909.06</v>
      </c>
      <c r="C13" s="2" t="s">
        <v>23</v>
      </c>
      <c r="D13" s="9"/>
    </row>
    <row r="14" spans="1:4">
      <c r="A14" s="42" t="s">
        <v>122</v>
      </c>
      <c r="B14" s="29">
        <v>7456.44</v>
      </c>
      <c r="C14" s="2" t="s">
        <v>23</v>
      </c>
      <c r="D14" s="9"/>
    </row>
    <row r="15" spans="1:4">
      <c r="A15" s="42" t="s">
        <v>29</v>
      </c>
      <c r="B15" s="29">
        <v>49365.72</v>
      </c>
      <c r="C15" s="2" t="s">
        <v>23</v>
      </c>
      <c r="D15" s="9"/>
    </row>
    <row r="16" spans="1:4">
      <c r="A16" s="42" t="s">
        <v>30</v>
      </c>
      <c r="B16" s="29">
        <v>35989.800000000003</v>
      </c>
      <c r="C16" s="2" t="s">
        <v>23</v>
      </c>
      <c r="D16" s="9"/>
    </row>
    <row r="17" spans="1:4">
      <c r="A17" s="42" t="s">
        <v>31</v>
      </c>
      <c r="B17" s="29">
        <v>21868.26</v>
      </c>
      <c r="C17" s="2" t="s">
        <v>23</v>
      </c>
      <c r="D17" s="9"/>
    </row>
    <row r="18" spans="1:4">
      <c r="A18" s="42" t="s">
        <v>32</v>
      </c>
      <c r="B18" s="29">
        <v>10257.48</v>
      </c>
      <c r="C18" s="2" t="s">
        <v>23</v>
      </c>
      <c r="D18" s="9"/>
    </row>
    <row r="19" spans="1:4">
      <c r="A19" s="21" t="s">
        <v>43</v>
      </c>
      <c r="B19" s="29">
        <v>11936.28</v>
      </c>
      <c r="C19" s="2" t="s">
        <v>23</v>
      </c>
      <c r="D19" s="9"/>
    </row>
    <row r="20" spans="1:4">
      <c r="A20" s="34" t="s">
        <v>48</v>
      </c>
      <c r="B20" s="29">
        <v>16474.900000000001</v>
      </c>
      <c r="C20" s="2" t="s">
        <v>23</v>
      </c>
      <c r="D20" s="9"/>
    </row>
    <row r="21" spans="1:4">
      <c r="A21" s="42" t="s">
        <v>121</v>
      </c>
      <c r="B21" s="29">
        <v>5879.66</v>
      </c>
      <c r="C21" s="2" t="s">
        <v>23</v>
      </c>
      <c r="D21" s="9"/>
    </row>
    <row r="22" spans="1:4">
      <c r="A22" s="42" t="s">
        <v>123</v>
      </c>
      <c r="B22" s="29">
        <v>9843.66</v>
      </c>
      <c r="C22" s="2" t="s">
        <v>23</v>
      </c>
      <c r="D22" s="9"/>
    </row>
    <row r="23" spans="1:4">
      <c r="A23" s="18" t="s">
        <v>116</v>
      </c>
      <c r="B23" s="23">
        <f>B7+B10-B11</f>
        <v>1015693.42</v>
      </c>
      <c r="C23" s="2" t="s">
        <v>23</v>
      </c>
      <c r="D23" s="11"/>
    </row>
    <row r="24" spans="1:4">
      <c r="A24" s="47" t="s">
        <v>8</v>
      </c>
      <c r="B24" s="47"/>
      <c r="C24" s="47"/>
      <c r="D24" s="47"/>
    </row>
    <row r="25" spans="1:4" ht="29.25" thickBot="1">
      <c r="A25" s="12" t="s">
        <v>9</v>
      </c>
      <c r="B25" s="23">
        <f>SUM(B26:B27)</f>
        <v>129336.66</v>
      </c>
      <c r="C25" s="13"/>
      <c r="D25" s="11"/>
    </row>
    <row r="26" spans="1:4" s="22" customFormat="1" ht="15.75" thickBot="1">
      <c r="A26" s="32" t="s">
        <v>87</v>
      </c>
      <c r="B26" s="33">
        <v>62764.08</v>
      </c>
      <c r="C26" s="32" t="s">
        <v>35</v>
      </c>
      <c r="D26" s="33">
        <v>15234</v>
      </c>
    </row>
    <row r="27" spans="1:4" s="22" customFormat="1" ht="15.75" thickBot="1">
      <c r="A27" s="32" t="s">
        <v>88</v>
      </c>
      <c r="B27" s="33">
        <v>66572.58</v>
      </c>
      <c r="C27" s="32" t="s">
        <v>35</v>
      </c>
      <c r="D27" s="33">
        <v>15234</v>
      </c>
    </row>
    <row r="28" spans="1:4" ht="29.25" thickBot="1">
      <c r="A28" s="12" t="s">
        <v>10</v>
      </c>
      <c r="B28" s="23">
        <f>SUM(B29:B30)</f>
        <v>59793.42</v>
      </c>
      <c r="C28" s="13"/>
      <c r="D28" s="11"/>
    </row>
    <row r="29" spans="1:4" s="22" customFormat="1" ht="15.75" thickBot="1">
      <c r="A29" s="32" t="s">
        <v>83</v>
      </c>
      <c r="B29" s="33">
        <v>28944.6</v>
      </c>
      <c r="C29" s="32" t="s">
        <v>35</v>
      </c>
      <c r="D29" s="33">
        <v>15234</v>
      </c>
    </row>
    <row r="30" spans="1:4" s="22" customFormat="1" ht="15.75" thickBot="1">
      <c r="A30" s="32" t="s">
        <v>84</v>
      </c>
      <c r="B30" s="33">
        <v>30848.82</v>
      </c>
      <c r="C30" s="32" t="s">
        <v>35</v>
      </c>
      <c r="D30" s="33">
        <v>15234</v>
      </c>
    </row>
    <row r="31" spans="1:4" ht="29.25" thickBot="1">
      <c r="A31" s="12" t="s">
        <v>11</v>
      </c>
      <c r="B31" s="23">
        <f>SUM(B32:B32)</f>
        <v>0</v>
      </c>
      <c r="C31" s="13"/>
      <c r="D31" s="11"/>
    </row>
    <row r="32" spans="1:4" s="22" customFormat="1" ht="15.75" thickBot="1">
      <c r="A32" s="32"/>
      <c r="B32" s="33"/>
      <c r="C32" s="32"/>
      <c r="D32" s="33"/>
    </row>
    <row r="33" spans="1:4" ht="43.5" thickBot="1">
      <c r="A33" s="12" t="s">
        <v>12</v>
      </c>
      <c r="B33" s="23">
        <f>SUM(B34:B39)</f>
        <v>17823.78</v>
      </c>
      <c r="C33" s="13"/>
      <c r="D33" s="11"/>
    </row>
    <row r="34" spans="1:4" s="22" customFormat="1" ht="15.75" thickBot="1">
      <c r="A34" s="32" t="s">
        <v>49</v>
      </c>
      <c r="B34" s="33">
        <v>1523.4</v>
      </c>
      <c r="C34" s="32" t="s">
        <v>35</v>
      </c>
      <c r="D34" s="33">
        <v>15234</v>
      </c>
    </row>
    <row r="35" spans="1:4" s="22" customFormat="1" ht="15.75" thickBot="1">
      <c r="A35" s="32" t="s">
        <v>50</v>
      </c>
      <c r="B35" s="33">
        <v>1523.4</v>
      </c>
      <c r="C35" s="32" t="s">
        <v>35</v>
      </c>
      <c r="D35" s="33">
        <v>15234</v>
      </c>
    </row>
    <row r="36" spans="1:4" s="22" customFormat="1" ht="15.75" thickBot="1">
      <c r="A36" s="32" t="s">
        <v>95</v>
      </c>
      <c r="B36" s="33">
        <v>1371.06</v>
      </c>
      <c r="C36" s="32" t="s">
        <v>35</v>
      </c>
      <c r="D36" s="33">
        <v>15234</v>
      </c>
    </row>
    <row r="37" spans="1:4" s="22" customFormat="1" ht="15.75" thickBot="1">
      <c r="A37" s="32" t="s">
        <v>96</v>
      </c>
      <c r="B37" s="33">
        <v>1371.06</v>
      </c>
      <c r="C37" s="32" t="s">
        <v>35</v>
      </c>
      <c r="D37" s="33">
        <v>15234</v>
      </c>
    </row>
    <row r="38" spans="1:4" s="22" customFormat="1" ht="15.75" thickBot="1">
      <c r="A38" s="32" t="s">
        <v>98</v>
      </c>
      <c r="B38" s="33">
        <v>5788.92</v>
      </c>
      <c r="C38" s="32" t="s">
        <v>35</v>
      </c>
      <c r="D38" s="33">
        <v>15234</v>
      </c>
    </row>
    <row r="39" spans="1:4" s="22" customFormat="1" ht="15.75" thickBot="1">
      <c r="A39" s="32" t="s">
        <v>99</v>
      </c>
      <c r="B39" s="33">
        <v>6245.94</v>
      </c>
      <c r="C39" s="32" t="s">
        <v>35</v>
      </c>
      <c r="D39" s="33">
        <v>15234</v>
      </c>
    </row>
    <row r="40" spans="1:4" ht="43.5" outlineLevel="1" thickBot="1">
      <c r="A40" s="12" t="s">
        <v>13</v>
      </c>
      <c r="B40" s="23">
        <f>SUM(B41:B62)</f>
        <v>200068.51</v>
      </c>
      <c r="C40" s="14"/>
      <c r="D40" s="14"/>
    </row>
    <row r="41" spans="1:4" s="22" customFormat="1" ht="15.75" thickBot="1">
      <c r="A41" s="32" t="s">
        <v>100</v>
      </c>
      <c r="B41" s="33">
        <v>441.72</v>
      </c>
      <c r="C41" s="32" t="s">
        <v>41</v>
      </c>
      <c r="D41" s="33">
        <v>3</v>
      </c>
    </row>
    <row r="42" spans="1:4" s="22" customFormat="1" ht="15.75" thickBot="1">
      <c r="A42" s="32" t="s">
        <v>101</v>
      </c>
      <c r="B42" s="33">
        <v>2747.92</v>
      </c>
      <c r="C42" s="32" t="s">
        <v>102</v>
      </c>
      <c r="D42" s="33">
        <v>7</v>
      </c>
    </row>
    <row r="43" spans="1:4" s="22" customFormat="1" ht="15.75" thickBot="1">
      <c r="A43" s="32" t="s">
        <v>103</v>
      </c>
      <c r="B43" s="33">
        <v>668.66</v>
      </c>
      <c r="C43" s="32" t="s">
        <v>41</v>
      </c>
      <c r="D43" s="33">
        <v>1</v>
      </c>
    </row>
    <row r="44" spans="1:4" s="22" customFormat="1" ht="15.75" thickBot="1">
      <c r="A44" s="32" t="s">
        <v>104</v>
      </c>
      <c r="B44" s="33">
        <v>6156.37</v>
      </c>
      <c r="C44" s="32" t="s">
        <v>41</v>
      </c>
      <c r="D44" s="33">
        <v>11</v>
      </c>
    </row>
    <row r="45" spans="1:4" s="22" customFormat="1" ht="15.75" thickBot="1">
      <c r="A45" s="32" t="s">
        <v>105</v>
      </c>
      <c r="B45" s="33">
        <v>829.19</v>
      </c>
      <c r="C45" s="32" t="s">
        <v>41</v>
      </c>
      <c r="D45" s="33">
        <v>1</v>
      </c>
    </row>
    <row r="46" spans="1:4" s="22" customFormat="1" ht="15.75" thickBot="1">
      <c r="A46" s="32" t="s">
        <v>106</v>
      </c>
      <c r="B46" s="33">
        <v>2277.9</v>
      </c>
      <c r="C46" s="32" t="s">
        <v>91</v>
      </c>
      <c r="D46" s="33">
        <v>3</v>
      </c>
    </row>
    <row r="47" spans="1:4" s="22" customFormat="1" ht="15.75" thickBot="1">
      <c r="A47" s="32" t="s">
        <v>72</v>
      </c>
      <c r="B47" s="33">
        <v>1345.29</v>
      </c>
      <c r="C47" s="32" t="s">
        <v>35</v>
      </c>
      <c r="D47" s="33">
        <v>3</v>
      </c>
    </row>
    <row r="48" spans="1:4" s="22" customFormat="1" ht="15.75" thickBot="1">
      <c r="A48" s="32" t="s">
        <v>73</v>
      </c>
      <c r="B48" s="33">
        <v>62881.599999999999</v>
      </c>
      <c r="C48" s="32" t="s">
        <v>45</v>
      </c>
      <c r="D48" s="33">
        <v>1</v>
      </c>
    </row>
    <row r="49" spans="1:5" s="22" customFormat="1" ht="15.75" thickBot="1">
      <c r="A49" s="32" t="s">
        <v>74</v>
      </c>
      <c r="B49" s="33">
        <v>64043</v>
      </c>
      <c r="C49" s="32" t="s">
        <v>75</v>
      </c>
      <c r="D49" s="33">
        <v>1</v>
      </c>
    </row>
    <row r="50" spans="1:5" s="22" customFormat="1" ht="15.75" thickBot="1">
      <c r="A50" s="32" t="s">
        <v>76</v>
      </c>
      <c r="B50" s="33">
        <v>14464.44</v>
      </c>
      <c r="C50" s="32" t="s">
        <v>41</v>
      </c>
      <c r="D50" s="33">
        <v>3</v>
      </c>
    </row>
    <row r="51" spans="1:5" s="22" customFormat="1" ht="15.75" thickBot="1">
      <c r="A51" s="32" t="s">
        <v>40</v>
      </c>
      <c r="B51" s="33">
        <v>1869.4</v>
      </c>
      <c r="C51" s="32" t="s">
        <v>41</v>
      </c>
      <c r="D51" s="33">
        <v>15</v>
      </c>
    </row>
    <row r="52" spans="1:5" s="22" customFormat="1" ht="15.75" thickBot="1">
      <c r="A52" s="32" t="s">
        <v>46</v>
      </c>
      <c r="B52" s="33">
        <v>407.84</v>
      </c>
      <c r="C52" s="32" t="s">
        <v>41</v>
      </c>
      <c r="D52" s="33">
        <v>1</v>
      </c>
    </row>
    <row r="53" spans="1:5" s="22" customFormat="1" ht="15.75" thickBot="1">
      <c r="A53" s="32" t="s">
        <v>55</v>
      </c>
      <c r="B53" s="33">
        <v>1024.03</v>
      </c>
      <c r="C53" s="32" t="s">
        <v>35</v>
      </c>
      <c r="D53" s="33">
        <v>1</v>
      </c>
    </row>
    <row r="54" spans="1:5" s="22" customFormat="1" ht="15.75" thickBot="1">
      <c r="A54" s="32" t="s">
        <v>56</v>
      </c>
      <c r="B54" s="33">
        <v>1130.8699999999999</v>
      </c>
      <c r="C54" s="32" t="s">
        <v>41</v>
      </c>
      <c r="D54" s="33">
        <v>1</v>
      </c>
    </row>
    <row r="55" spans="1:5" s="22" customFormat="1" ht="15.75" thickBot="1">
      <c r="A55" s="32" t="s">
        <v>57</v>
      </c>
      <c r="B55" s="33">
        <v>7945.6</v>
      </c>
      <c r="C55" s="32" t="s">
        <v>41</v>
      </c>
      <c r="D55" s="33">
        <v>1</v>
      </c>
    </row>
    <row r="56" spans="1:5" s="22" customFormat="1" ht="15.75" thickBot="1">
      <c r="A56" s="32" t="s">
        <v>58</v>
      </c>
      <c r="B56" s="33">
        <v>1114.5</v>
      </c>
      <c r="C56" s="32" t="s">
        <v>41</v>
      </c>
      <c r="D56" s="33">
        <v>1</v>
      </c>
    </row>
    <row r="57" spans="1:5" s="22" customFormat="1" ht="15.75" thickBot="1">
      <c r="A57" s="32" t="s">
        <v>59</v>
      </c>
      <c r="B57" s="33">
        <v>8993.73</v>
      </c>
      <c r="C57" s="32" t="s">
        <v>60</v>
      </c>
      <c r="D57" s="33">
        <v>1</v>
      </c>
    </row>
    <row r="58" spans="1:5" s="22" customFormat="1" ht="15.75" thickBot="1">
      <c r="A58" s="32" t="s">
        <v>92</v>
      </c>
      <c r="B58" s="33">
        <v>7603.05</v>
      </c>
      <c r="C58" s="32" t="s">
        <v>93</v>
      </c>
      <c r="D58" s="33">
        <v>3</v>
      </c>
    </row>
    <row r="59" spans="1:5" s="22" customFormat="1" ht="15.75" thickBot="1">
      <c r="A59" s="32" t="s">
        <v>51</v>
      </c>
      <c r="B59" s="33">
        <v>3449.6</v>
      </c>
      <c r="C59" s="32" t="s">
        <v>35</v>
      </c>
      <c r="D59" s="33">
        <v>1</v>
      </c>
    </row>
    <row r="60" spans="1:5" s="22" customFormat="1" ht="15.75" thickBot="1">
      <c r="A60" s="32" t="s">
        <v>63</v>
      </c>
      <c r="B60" s="33">
        <v>196.2</v>
      </c>
      <c r="C60" s="32" t="s">
        <v>41</v>
      </c>
      <c r="D60" s="33">
        <v>1</v>
      </c>
    </row>
    <row r="61" spans="1:5" s="22" customFormat="1" ht="15.75" thickBot="1">
      <c r="A61" s="32" t="s">
        <v>68</v>
      </c>
      <c r="B61" s="33">
        <v>9598.6</v>
      </c>
      <c r="C61" s="32" t="s">
        <v>37</v>
      </c>
      <c r="D61" s="33">
        <v>44</v>
      </c>
    </row>
    <row r="62" spans="1:5" s="22" customFormat="1" ht="15.75" thickBot="1">
      <c r="A62" s="32" t="s">
        <v>108</v>
      </c>
      <c r="B62" s="33">
        <v>879</v>
      </c>
      <c r="C62" s="32" t="s">
        <v>41</v>
      </c>
      <c r="D62" s="33">
        <v>1</v>
      </c>
    </row>
    <row r="63" spans="1:5" s="3" customFormat="1" ht="52.5" customHeight="1" outlineLevel="2" thickBot="1">
      <c r="A63" s="12" t="s">
        <v>14</v>
      </c>
      <c r="B63" s="24">
        <f>SUM(B64:B82)</f>
        <v>110733.18999999999</v>
      </c>
      <c r="C63" s="15"/>
      <c r="D63" s="15"/>
      <c r="E63" s="31"/>
    </row>
    <row r="64" spans="1:5" s="22" customFormat="1" ht="15.75" thickBot="1">
      <c r="A64" s="32" t="s">
        <v>69</v>
      </c>
      <c r="B64" s="33">
        <v>2419.12</v>
      </c>
      <c r="C64" s="32" t="s">
        <v>41</v>
      </c>
      <c r="D64" s="33">
        <v>1</v>
      </c>
    </row>
    <row r="65" spans="1:4" s="22" customFormat="1" ht="15.75" thickBot="1">
      <c r="A65" s="32" t="s">
        <v>42</v>
      </c>
      <c r="B65" s="33">
        <v>1525.72</v>
      </c>
      <c r="C65" s="32" t="s">
        <v>38</v>
      </c>
      <c r="D65" s="33">
        <v>4</v>
      </c>
    </row>
    <row r="66" spans="1:4" s="22" customFormat="1" ht="15.75" thickBot="1">
      <c r="A66" s="32" t="s">
        <v>42</v>
      </c>
      <c r="B66" s="33">
        <v>1686.96</v>
      </c>
      <c r="C66" s="32" t="s">
        <v>45</v>
      </c>
      <c r="D66" s="33">
        <v>2</v>
      </c>
    </row>
    <row r="67" spans="1:4" s="22" customFormat="1" ht="15.75" thickBot="1">
      <c r="A67" s="32" t="s">
        <v>47</v>
      </c>
      <c r="B67" s="33">
        <v>1117.43</v>
      </c>
      <c r="C67" s="32" t="s">
        <v>41</v>
      </c>
      <c r="D67" s="33">
        <v>1</v>
      </c>
    </row>
    <row r="68" spans="1:4" s="22" customFormat="1" ht="15.75" thickBot="1">
      <c r="A68" s="32" t="s">
        <v>39</v>
      </c>
      <c r="B68" s="45">
        <v>9251.9</v>
      </c>
      <c r="C68" s="32" t="s">
        <v>37</v>
      </c>
      <c r="D68" s="33">
        <v>14</v>
      </c>
    </row>
    <row r="69" spans="1:4" s="22" customFormat="1" ht="15.75" thickBot="1">
      <c r="A69" s="32" t="s">
        <v>33</v>
      </c>
      <c r="B69" s="33">
        <v>3970.05</v>
      </c>
      <c r="C69" s="32" t="s">
        <v>34</v>
      </c>
      <c r="D69" s="33">
        <v>7</v>
      </c>
    </row>
    <row r="70" spans="1:4" s="22" customFormat="1" ht="15.75" thickBot="1">
      <c r="A70" s="32" t="s">
        <v>33</v>
      </c>
      <c r="B70" s="33">
        <v>3402.9</v>
      </c>
      <c r="C70" s="32" t="s">
        <v>34</v>
      </c>
      <c r="D70" s="33">
        <v>6</v>
      </c>
    </row>
    <row r="71" spans="1:4" s="22" customFormat="1" ht="15.75" thickBot="1">
      <c r="A71" s="32" t="s">
        <v>44</v>
      </c>
      <c r="B71" s="33">
        <v>491.52</v>
      </c>
      <c r="C71" s="32" t="s">
        <v>45</v>
      </c>
      <c r="D71" s="33">
        <v>1</v>
      </c>
    </row>
    <row r="72" spans="1:4" s="22" customFormat="1" ht="15.75" thickBot="1">
      <c r="A72" s="32" t="s">
        <v>52</v>
      </c>
      <c r="B72" s="33">
        <v>576.87</v>
      </c>
      <c r="C72" s="32" t="s">
        <v>36</v>
      </c>
      <c r="D72" s="33">
        <v>1</v>
      </c>
    </row>
    <row r="73" spans="1:4" s="22" customFormat="1" ht="15.75" thickBot="1">
      <c r="A73" s="32" t="s">
        <v>53</v>
      </c>
      <c r="B73" s="33">
        <v>6585.34</v>
      </c>
      <c r="C73" s="32" t="s">
        <v>41</v>
      </c>
      <c r="D73" s="33">
        <v>2</v>
      </c>
    </row>
    <row r="74" spans="1:4" s="22" customFormat="1" ht="15.75" thickBot="1">
      <c r="A74" s="32" t="s">
        <v>65</v>
      </c>
      <c r="B74" s="33">
        <v>10141.450000000001</v>
      </c>
      <c r="C74" s="32" t="s">
        <v>45</v>
      </c>
      <c r="D74" s="33">
        <v>1</v>
      </c>
    </row>
    <row r="75" spans="1:4" s="22" customFormat="1" ht="15.75" thickBot="1">
      <c r="A75" s="32" t="s">
        <v>81</v>
      </c>
      <c r="B75" s="33">
        <v>16421.04</v>
      </c>
      <c r="C75" s="32" t="s">
        <v>82</v>
      </c>
      <c r="D75" s="33">
        <v>12</v>
      </c>
    </row>
    <row r="76" spans="1:4" s="22" customFormat="1" ht="15.75" thickBot="1">
      <c r="A76" s="32" t="s">
        <v>54</v>
      </c>
      <c r="B76" s="33">
        <v>1117</v>
      </c>
      <c r="C76" s="32" t="s">
        <v>41</v>
      </c>
      <c r="D76" s="33">
        <v>1</v>
      </c>
    </row>
    <row r="77" spans="1:4" s="22" customFormat="1" ht="15.75" thickBot="1">
      <c r="A77" s="32" t="s">
        <v>71</v>
      </c>
      <c r="B77" s="33">
        <v>870.02</v>
      </c>
      <c r="C77" s="32" t="s">
        <v>41</v>
      </c>
      <c r="D77" s="33">
        <v>2</v>
      </c>
    </row>
    <row r="78" spans="1:4" s="22" customFormat="1" ht="15.75" thickBot="1">
      <c r="A78" s="32" t="s">
        <v>109</v>
      </c>
      <c r="B78" s="33">
        <v>27892.55</v>
      </c>
      <c r="C78" s="32" t="s">
        <v>37</v>
      </c>
      <c r="D78" s="33">
        <v>7</v>
      </c>
    </row>
    <row r="79" spans="1:4" s="22" customFormat="1" ht="15.75" thickBot="1">
      <c r="A79" s="32" t="s">
        <v>110</v>
      </c>
      <c r="B79" s="33">
        <v>3592.87</v>
      </c>
      <c r="C79" s="32" t="s">
        <v>41</v>
      </c>
      <c r="D79" s="33">
        <v>1</v>
      </c>
    </row>
    <row r="80" spans="1:4" s="22" customFormat="1" ht="15.75" thickBot="1">
      <c r="A80" s="32" t="s">
        <v>97</v>
      </c>
      <c r="B80" s="33">
        <v>319.55</v>
      </c>
      <c r="C80" s="32" t="s">
        <v>37</v>
      </c>
      <c r="D80" s="33">
        <v>1</v>
      </c>
    </row>
    <row r="81" spans="1:5" s="22" customFormat="1" ht="15.75" thickBot="1">
      <c r="A81" s="32" t="s">
        <v>107</v>
      </c>
      <c r="B81" s="33">
        <v>1293.9000000000001</v>
      </c>
      <c r="C81" s="32" t="s">
        <v>45</v>
      </c>
      <c r="D81" s="33">
        <v>1</v>
      </c>
    </row>
    <row r="82" spans="1:5" s="22" customFormat="1" ht="15.75" thickBot="1">
      <c r="A82" s="32" t="s">
        <v>78</v>
      </c>
      <c r="B82" s="33">
        <v>18057</v>
      </c>
      <c r="C82" s="32" t="s">
        <v>36</v>
      </c>
      <c r="D82" s="33">
        <v>26</v>
      </c>
    </row>
    <row r="83" spans="1:5" s="3" customFormat="1" ht="28.5" outlineLevel="2">
      <c r="A83" s="12" t="s">
        <v>15</v>
      </c>
      <c r="B83" s="24"/>
      <c r="C83" s="15"/>
      <c r="D83" s="15"/>
      <c r="E83" s="31"/>
    </row>
    <row r="84" spans="1:5" ht="28.5">
      <c r="A84" s="12" t="s">
        <v>16</v>
      </c>
      <c r="B84" s="23">
        <v>0</v>
      </c>
      <c r="C84" s="13"/>
      <c r="D84" s="11"/>
    </row>
    <row r="85" spans="1:5" ht="28.5">
      <c r="A85" s="12" t="s">
        <v>17</v>
      </c>
      <c r="B85" s="23">
        <f>0</f>
        <v>0</v>
      </c>
      <c r="C85" s="13"/>
      <c r="D85" s="11"/>
    </row>
    <row r="86" spans="1:5" ht="29.25" thickBot="1">
      <c r="A86" s="12" t="s">
        <v>18</v>
      </c>
      <c r="B86" s="23">
        <f>B87</f>
        <v>965.72</v>
      </c>
      <c r="C86" s="13"/>
      <c r="D86" s="11"/>
    </row>
    <row r="87" spans="1:5" s="22" customFormat="1" ht="15.75" thickBot="1">
      <c r="A87" s="32" t="s">
        <v>94</v>
      </c>
      <c r="B87" s="33">
        <v>965.72</v>
      </c>
      <c r="C87" s="32" t="s">
        <v>35</v>
      </c>
      <c r="D87" s="33">
        <v>3.5</v>
      </c>
    </row>
    <row r="88" spans="1:5" ht="28.5">
      <c r="A88" s="12" t="s">
        <v>19</v>
      </c>
      <c r="B88" s="23">
        <v>0</v>
      </c>
      <c r="C88" s="13"/>
      <c r="D88" s="11"/>
    </row>
    <row r="89" spans="1:5" ht="29.25" thickBot="1">
      <c r="A89" s="12" t="s">
        <v>20</v>
      </c>
      <c r="B89" s="23">
        <f>SUM(B90:B91)</f>
        <v>29980.510000000002</v>
      </c>
      <c r="C89" s="13"/>
      <c r="D89" s="11"/>
    </row>
    <row r="90" spans="1:5" s="22" customFormat="1" ht="15.75" thickBot="1">
      <c r="A90" s="32" t="s">
        <v>79</v>
      </c>
      <c r="B90" s="33">
        <v>14624.64</v>
      </c>
      <c r="C90" s="32" t="s">
        <v>35</v>
      </c>
      <c r="D90" s="33">
        <v>15234</v>
      </c>
    </row>
    <row r="91" spans="1:5" s="22" customFormat="1" ht="15.75" thickBot="1">
      <c r="A91" s="32" t="s">
        <v>80</v>
      </c>
      <c r="B91" s="33">
        <v>15355.87</v>
      </c>
      <c r="C91" s="32" t="s">
        <v>35</v>
      </c>
      <c r="D91" s="33">
        <v>15234</v>
      </c>
    </row>
    <row r="92" spans="1:5" ht="43.5" thickBot="1">
      <c r="A92" s="12" t="s">
        <v>21</v>
      </c>
      <c r="B92" s="23">
        <f>B93</f>
        <v>0</v>
      </c>
      <c r="C92" s="13"/>
      <c r="D92" s="11"/>
    </row>
    <row r="93" spans="1:5" s="22" customFormat="1" ht="15.75" thickBot="1">
      <c r="A93" s="32"/>
      <c r="B93" s="33"/>
      <c r="C93" s="32"/>
      <c r="D93" s="33"/>
    </row>
    <row r="94" spans="1:5" ht="57.75" thickBot="1">
      <c r="A94" s="12" t="s">
        <v>22</v>
      </c>
      <c r="B94" s="23">
        <f>SUM(B95:B105)</f>
        <v>102298.90999999999</v>
      </c>
      <c r="C94" s="13"/>
      <c r="D94" s="11"/>
    </row>
    <row r="95" spans="1:5" s="22" customFormat="1" ht="15.75" thickBot="1">
      <c r="A95" s="32" t="s">
        <v>61</v>
      </c>
      <c r="B95" s="33">
        <v>258.98</v>
      </c>
      <c r="C95" s="32" t="s">
        <v>35</v>
      </c>
      <c r="D95" s="33">
        <v>15234</v>
      </c>
    </row>
    <row r="96" spans="1:5" s="22" customFormat="1" ht="15.75" thickBot="1">
      <c r="A96" s="32" t="s">
        <v>62</v>
      </c>
      <c r="B96" s="33">
        <v>258.98</v>
      </c>
      <c r="C96" s="32" t="s">
        <v>35</v>
      </c>
      <c r="D96" s="33">
        <v>15234</v>
      </c>
    </row>
    <row r="97" spans="1:6" s="22" customFormat="1" ht="15.75" thickBot="1">
      <c r="A97" s="32" t="s">
        <v>85</v>
      </c>
      <c r="B97" s="33">
        <v>41893.5</v>
      </c>
      <c r="C97" s="32" t="s">
        <v>35</v>
      </c>
      <c r="D97" s="33">
        <v>15234</v>
      </c>
    </row>
    <row r="98" spans="1:6" s="22" customFormat="1" ht="15.75" thickBot="1">
      <c r="A98" s="32" t="s">
        <v>86</v>
      </c>
      <c r="B98" s="33">
        <v>40758.18</v>
      </c>
      <c r="C98" s="32" t="s">
        <v>35</v>
      </c>
      <c r="D98" s="33">
        <v>13513.99</v>
      </c>
    </row>
    <row r="99" spans="1:6" s="22" customFormat="1" ht="15.75" thickBot="1">
      <c r="A99" s="32" t="s">
        <v>89</v>
      </c>
      <c r="B99" s="33">
        <v>1533</v>
      </c>
      <c r="C99" s="32" t="s">
        <v>41</v>
      </c>
      <c r="D99" s="33">
        <v>4</v>
      </c>
    </row>
    <row r="100" spans="1:6" s="22" customFormat="1" ht="15.75" thickBot="1">
      <c r="A100" s="32" t="s">
        <v>90</v>
      </c>
      <c r="B100" s="33">
        <v>8932.0499999999993</v>
      </c>
      <c r="C100" s="32" t="s">
        <v>41</v>
      </c>
      <c r="D100" s="33">
        <v>1</v>
      </c>
    </row>
    <row r="101" spans="1:6" s="22" customFormat="1" ht="15.75" thickBot="1">
      <c r="A101" s="32" t="s">
        <v>77</v>
      </c>
      <c r="B101" s="33">
        <v>3951.2</v>
      </c>
      <c r="C101" s="32" t="s">
        <v>37</v>
      </c>
      <c r="D101" s="33">
        <v>10</v>
      </c>
    </row>
    <row r="102" spans="1:6" s="22" customFormat="1" ht="15.75" thickBot="1">
      <c r="A102" s="32" t="s">
        <v>64</v>
      </c>
      <c r="B102" s="33">
        <v>201.2</v>
      </c>
      <c r="C102" s="32" t="s">
        <v>35</v>
      </c>
      <c r="D102" s="33">
        <v>40</v>
      </c>
    </row>
    <row r="103" spans="1:6" s="22" customFormat="1" ht="15.75" thickBot="1">
      <c r="A103" s="32" t="s">
        <v>66</v>
      </c>
      <c r="B103" s="33">
        <v>1313</v>
      </c>
      <c r="C103" s="32" t="s">
        <v>45</v>
      </c>
      <c r="D103" s="33">
        <v>1</v>
      </c>
    </row>
    <row r="104" spans="1:6" s="22" customFormat="1" ht="15.75" thickBot="1">
      <c r="A104" s="32" t="s">
        <v>67</v>
      </c>
      <c r="B104" s="33">
        <v>420.9</v>
      </c>
      <c r="C104" s="32" t="s">
        <v>35</v>
      </c>
      <c r="D104" s="33">
        <v>30</v>
      </c>
    </row>
    <row r="105" spans="1:6" s="22" customFormat="1" ht="15.75" thickBot="1">
      <c r="A105" s="32" t="s">
        <v>70</v>
      </c>
      <c r="B105" s="33">
        <v>2777.92</v>
      </c>
      <c r="C105" s="32" t="s">
        <v>41</v>
      </c>
      <c r="D105" s="33">
        <v>1</v>
      </c>
    </row>
    <row r="106" spans="1:6">
      <c r="A106" s="12" t="s">
        <v>117</v>
      </c>
      <c r="B106" s="23">
        <f>B107</f>
        <v>3900</v>
      </c>
      <c r="C106" s="13"/>
      <c r="D106" s="11"/>
    </row>
    <row r="107" spans="1:6" ht="45">
      <c r="A107" s="13" t="s">
        <v>4</v>
      </c>
      <c r="B107" s="25">
        <f>D107*12*5</f>
        <v>3900</v>
      </c>
      <c r="C107" s="13" t="s">
        <v>3</v>
      </c>
      <c r="D107" s="13">
        <v>65</v>
      </c>
    </row>
    <row r="108" spans="1:6">
      <c r="A108" s="19" t="s">
        <v>118</v>
      </c>
      <c r="B108" s="26">
        <f>B25+B28+B31+B33+B40+B63+B86+B88+B89+B92+B1021+B94+B84+B83</f>
        <v>651000.69999999995</v>
      </c>
      <c r="C108" s="16" t="s">
        <v>23</v>
      </c>
      <c r="D108" s="11"/>
      <c r="F108" s="44"/>
    </row>
    <row r="109" spans="1:6">
      <c r="A109" s="19" t="s">
        <v>119</v>
      </c>
      <c r="B109" s="23">
        <f>B108*1.2+B106</f>
        <v>785100.84</v>
      </c>
      <c r="C109" s="16" t="s">
        <v>23</v>
      </c>
      <c r="D109" s="11"/>
      <c r="F109" s="44"/>
    </row>
    <row r="110" spans="1:6">
      <c r="A110" s="35" t="s">
        <v>120</v>
      </c>
      <c r="B110" s="23">
        <f>B7+B10-B109+B5</f>
        <v>1783983.8540000003</v>
      </c>
      <c r="C110" s="36" t="s">
        <v>23</v>
      </c>
      <c r="D110" s="11"/>
    </row>
    <row r="111" spans="1:6" ht="15.75">
      <c r="A111" s="39"/>
      <c r="B111" s="37"/>
      <c r="C111" s="40"/>
      <c r="D111" s="38"/>
    </row>
  </sheetData>
  <mergeCells count="4">
    <mergeCell ref="A2:D2"/>
    <mergeCell ref="A24:D24"/>
    <mergeCell ref="B3:D3"/>
    <mergeCell ref="A6:D6"/>
  </mergeCells>
  <hyperlinks>
    <hyperlink ref="C4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ленина 26</vt:lpstr>
      <vt:lpstr>'ленина 26'!Область_печати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Tarasova_OM</cp:lastModifiedBy>
  <cp:lastPrinted>2022-03-31T00:56:58Z</cp:lastPrinted>
  <dcterms:created xsi:type="dcterms:W3CDTF">2016-03-18T02:51:51Z</dcterms:created>
  <dcterms:modified xsi:type="dcterms:W3CDTF">2022-03-31T03:04:10Z</dcterms:modified>
</cp:coreProperties>
</file>