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5855" windowHeight="10680"/>
  </bookViews>
  <sheets>
    <sheet name="Кирова, д. 4а" sheetId="1" r:id="rId1"/>
    <sheet name="Работы 2019" sheetId="2" r:id="rId2"/>
    <sheet name="Справка" sheetId="3" r:id="rId3"/>
  </sheets>
  <definedNames>
    <definedName name="_xlnm._FilterDatabase" localSheetId="1" hidden="1">'Работы 2019'!$A$3:$E$30</definedName>
    <definedName name="_xlnm.Print_Area" localSheetId="0">'Кирова, д. 4а'!$A$1:$D$57</definedName>
  </definedNames>
  <calcPr calcId="144525"/>
</workbook>
</file>

<file path=xl/calcChain.xml><?xml version="1.0" encoding="utf-8"?>
<calcChain xmlns="http://schemas.openxmlformats.org/spreadsheetml/2006/main">
  <c r="B44" i="1" l="1"/>
  <c r="B41" i="1"/>
  <c r="B31" i="1"/>
  <c r="B23" i="1"/>
  <c r="B11" i="1"/>
  <c r="B48" i="1"/>
  <c r="B8" i="1" l="1"/>
  <c r="B19" i="1"/>
  <c r="B13" i="1"/>
  <c r="B16" i="1"/>
  <c r="B10" i="1" l="1"/>
  <c r="B9" i="1" l="1"/>
  <c r="B54" i="1" l="1"/>
  <c r="B55" i="1" l="1"/>
  <c r="B56" i="1" s="1"/>
  <c r="B57" i="1" s="1"/>
  <c r="H54" i="1"/>
</calcChain>
</file>

<file path=xl/sharedStrings.xml><?xml version="1.0" encoding="utf-8"?>
<sst xmlns="http://schemas.openxmlformats.org/spreadsheetml/2006/main" count="235" uniqueCount="104">
  <si>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</si>
  <si>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</si>
  <si>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</si>
  <si>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</si>
  <si>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</si>
  <si>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</si>
  <si>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</si>
  <si>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</si>
  <si>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</si>
  <si>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</si>
  <si>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шт.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</si>
  <si>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</si>
  <si>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</si>
  <si>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</si>
  <si>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</si>
  <si>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</si>
  <si>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</si>
  <si>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</si>
  <si>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</si>
  <si>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</si>
  <si>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</si>
  <si>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</si>
  <si>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</si>
  <si>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</si>
  <si>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</si>
  <si>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</si>
  <si>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</si>
  <si>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</si>
  <si>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Очистка канализационной сети</t>
  </si>
  <si>
    <t>осмотр подвала</t>
  </si>
  <si>
    <t>раз</t>
  </si>
  <si>
    <t>Адрес: ул. Кирова, д. 4а</t>
  </si>
  <si>
    <t>Ремонт шиферной кровли</t>
  </si>
  <si>
    <t>Закрытие и открытие стояков</t>
  </si>
  <si>
    <t>1 стояк</t>
  </si>
  <si>
    <t>Кол-во</t>
  </si>
  <si>
    <t>Ед.изм</t>
  </si>
  <si>
    <t>Наименование работ</t>
  </si>
  <si>
    <t xml:space="preserve">По адресу КИРОВА ул. д.4А                                              </t>
  </si>
  <si>
    <t>Доходы по дому: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</si>
  <si>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</si>
  <si>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</si>
  <si>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</si>
  <si>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</si>
  <si>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</si>
  <si>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</si>
  <si>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</si>
  <si>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</si>
  <si>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</si>
  <si>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 xml:space="preserve">Конечное сальдо с учетом дебиторской задолженности (переплаты) на 31.12.2019 г. </t>
  </si>
  <si>
    <t>Справка об уровне сбора платы за жилое помещение по состоянию на 11.03.2020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</si>
  <si>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</si>
  <si>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</si>
  <si>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</si>
  <si>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</si>
  <si>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</si>
  <si>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</si>
  <si>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</si>
  <si>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</si>
  <si>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</si>
  <si>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1</t>
  </si>
  <si>
    <t>09</t>
  </si>
  <si>
    <t>КИРОВА ул. д.4А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</si>
  <si>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</si>
  <si>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</si>
  <si>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</si>
  <si>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</si>
  <si>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</si>
  <si>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</si>
  <si>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</si>
  <si>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</si>
  <si>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</si>
  <si>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</si>
  <si>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</si>
  <si>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</si>
  <si>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</si>
  <si>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</si>
  <si>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 xml:space="preserve">Накопительная по работам за период c  01.01.2019 по  31.12.2019 г.                                                                                   </t>
  </si>
  <si>
    <t>Cуммa</t>
  </si>
  <si>
    <t>Вывоз ТКО 1,2 кв. 2019 г. к=0,6;0,8;0,85;0,9;1</t>
  </si>
  <si>
    <t>Вывоз ТКО 3,4 кв. 2019 г. к=0,6;0,8;0,85;0,9;1</t>
  </si>
  <si>
    <t>Выезд а/машины по заявке</t>
  </si>
  <si>
    <t>выезд</t>
  </si>
  <si>
    <t>Замена калача водоподогревателя</t>
  </si>
  <si>
    <t>Засыпка ям, промоин в асфальтовом покрытии придомовых территорий отсев</t>
  </si>
  <si>
    <t>м3</t>
  </si>
  <si>
    <t>Изготовление и установка сничек на металлическую дверь</t>
  </si>
  <si>
    <t>Организация мест накоп.ртуть сод-х ламп 3,4 кв. 2019г. К=0,6;0,8;0,85;</t>
  </si>
  <si>
    <t>Прочистка вентиляции</t>
  </si>
  <si>
    <t>Ремонт дверных полотен</t>
  </si>
  <si>
    <t>Содержание ДРС 1,2 кв.2019 г. к=0,8</t>
  </si>
  <si>
    <t>Содержание ДРС 3,4 кв. 2019 г. коэф. 0,8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</si>
  <si>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</si>
  <si>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</si>
  <si>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</si>
  <si>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</si>
  <si>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К=0,6;0,8;0,85;0,9;1</t>
  </si>
  <si>
    <t>Управление жилым фондом 3,4 кв. 2019г. К=0,6;0,8;0,85;0,9;1</t>
  </si>
  <si>
    <t>Устройство бетонной отмоски</t>
  </si>
  <si>
    <t>Устройство конька из кровельного оцин.железа</t>
  </si>
  <si>
    <t>Устройство примыканий из оц-ой кровельной стали с выст-им элемен.вентш</t>
  </si>
  <si>
    <t>удаление сосулек с крыш без использования а/вышки</t>
  </si>
  <si>
    <t>№ раб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</si>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</sst>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-;\-* #,##0.00_-;_-* &quot;-&quot;??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6" applyNumberFormat="0" applyAlignment="0" applyProtection="0"/>
    <xf numFmtId="0" fontId="22" fillId="2" borderId="6" applyNumberFormat="0" applyAlignment="0" applyProtection="0"/>
    <xf numFmtId="0" fontId="23" fillId="0" borderId="7" applyNumberFormat="0" applyFill="0" applyAlignment="0" applyProtection="0"/>
    <xf numFmtId="0" fontId="24" fillId="7" borderId="8" applyNumberFormat="0" applyAlignment="0" applyProtection="0"/>
    <xf numFmtId="0" fontId="25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6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2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4">
    <xf numFmtId="0" fontId="0" fillId="0" borderId="0" xfId="0"/>
    <xf numFmtId="0" fontId="0" fillId="0" borderId="0" xfId="0"/>
    <xf numFmtId="49" fontId="0" fillId="0" borderId="2" xfId="0" applyNumberFormat="1" applyFill="1" applyBorder="1"/>
    <xf numFmtId="165" fontId="0" fillId="0" borderId="2" xfId="0" applyNumberFormat="1" applyFill="1" applyBorder="1"/>
    <xf numFmtId="165" fontId="13" fillId="0" borderId="2" xfId="0" applyNumberFormat="1" applyFont="1" applyFill="1" applyBorder="1"/>
    <xf numFmtId="0" fontId="0" fillId="34" borderId="2" xfId="0" applyFont="1" applyFill="1" applyBorder="1" applyAlignment="1">
      <alignment horizontal="center" vertical="center" wrapText="1"/>
    </xf>
    <xf numFmtId="0" fontId="0" fillId="34" borderId="2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/>
    </xf>
    <xf numFmtId="0" fontId="11" fillId="0" borderId="2" xfId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/>
    <xf numFmtId="0" fontId="29" fillId="33" borderId="11" xfId="0" applyNumberFormat="1" applyFont="1" applyFill="1" applyBorder="1" applyAlignment="1" applyProtection="1">
      <alignment horizontal="center" vertical="top" wrapText="1"/>
    </xf>
    <xf numFmtId="0" fontId="29" fillId="33" borderId="11" xfId="0" applyNumberFormat="1" applyFont="1" applyFill="1" applyBorder="1" applyAlignment="1" applyProtection="1">
      <alignment horizontal="left" vertical="center" wrapText="1"/>
    </xf>
    <xf numFmtId="0" fontId="29" fillId="33" borderId="12" xfId="0" applyNumberFormat="1" applyFont="1" applyFill="1" applyBorder="1" applyAlignment="1" applyProtection="1">
      <alignment horizontal="left" vertical="center" wrapText="1"/>
    </xf>
    <xf numFmtId="4" fontId="29" fillId="33" borderId="11" xfId="0" applyNumberFormat="1" applyFont="1" applyFill="1" applyBorder="1" applyAlignment="1" applyProtection="1">
      <alignment horizontal="center" vertical="top" wrapText="1"/>
    </xf>
    <xf numFmtId="2" fontId="29" fillId="33" borderId="11" xfId="0" applyNumberFormat="1" applyFont="1" applyFill="1" applyBorder="1" applyAlignment="1" applyProtection="1">
      <alignment horizontal="center" vertical="top" wrapText="1"/>
    </xf>
    <xf numFmtId="0" fontId="29" fillId="33" borderId="11" xfId="0" applyNumberFormat="1" applyFont="1" applyFill="1" applyBorder="1" applyAlignment="1" applyProtection="1">
      <alignment horizontal="center" vertical="center" wrapText="1"/>
    </xf>
    <xf numFmtId="4" fontId="29" fillId="33" borderId="11" xfId="0" applyNumberFormat="1" applyFont="1" applyFill="1" applyBorder="1" applyAlignment="1" applyProtection="1">
      <alignment horizontal="center" vertical="center" wrapText="1"/>
    </xf>
    <xf numFmtId="2" fontId="29" fillId="33" borderId="1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/>
    <xf numFmtId="0" fontId="10" fillId="0" borderId="2" xfId="0" applyFont="1" applyFill="1" applyBorder="1" applyAlignment="1">
      <alignment horizontal="left" vertical="center"/>
    </xf>
    <xf numFmtId="0" fontId="10" fillId="0" borderId="0" xfId="0" applyFont="1" applyFill="1"/>
    <xf numFmtId="0" fontId="11" fillId="0" borderId="2" xfId="1" applyFont="1" applyFill="1" applyBorder="1" applyAlignment="1">
      <alignment horizontal="center" vertical="center"/>
    </xf>
    <xf numFmtId="164" fontId="11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 wrapText="1"/>
    </xf>
    <xf numFmtId="0" fontId="2" fillId="0" borderId="0" xfId="0" applyFont="1" applyFill="1"/>
    <xf numFmtId="4" fontId="11" fillId="0" borderId="2" xfId="3" applyNumberFormat="1" applyFont="1" applyFill="1" applyBorder="1" applyAlignment="1">
      <alignment vertical="center" wrapText="1"/>
    </xf>
    <xf numFmtId="164" fontId="4" fillId="0" borderId="2" xfId="3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left" vertical="center"/>
    </xf>
    <xf numFmtId="4" fontId="12" fillId="0" borderId="2" xfId="3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/>
    </xf>
    <xf numFmtId="4" fontId="6" fillId="0" borderId="2" xfId="3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2" xfId="0" applyFill="1" applyBorder="1"/>
    <xf numFmtId="4" fontId="0" fillId="0" borderId="2" xfId="0" applyNumberFormat="1" applyFill="1" applyBorder="1"/>
    <xf numFmtId="0" fontId="0" fillId="0" borderId="2" xfId="0" applyFill="1" applyBorder="1" applyAlignment="1">
      <alignment horizontal="center"/>
    </xf>
    <xf numFmtId="0" fontId="0" fillId="0" borderId="0" xfId="0" applyFill="1"/>
    <xf numFmtId="4" fontId="6" fillId="0" borderId="2" xfId="3" applyNumberFormat="1" applyFont="1" applyFill="1" applyBorder="1" applyAlignment="1"/>
    <xf numFmtId="0" fontId="2" fillId="0" borderId="2" xfId="0" applyFont="1" applyFill="1" applyBorder="1" applyAlignment="1">
      <alignment horizont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164" fontId="2" fillId="0" borderId="0" xfId="3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2" fillId="0" borderId="0" xfId="3" applyFont="1" applyFill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29" fillId="33" borderId="12" xfId="0" applyNumberFormat="1" applyFont="1" applyFill="1" applyBorder="1" applyAlignment="1" applyProtection="1">
      <alignment horizontal="center" vertical="top" wrapText="1"/>
    </xf>
    <xf numFmtId="0" fontId="29" fillId="33" borderId="13" xfId="0" applyNumberFormat="1" applyFont="1" applyFill="1" applyBorder="1" applyAlignment="1" applyProtection="1">
      <alignment horizontal="center" vertical="top" wrapText="1"/>
    </xf>
    <xf numFmtId="0" fontId="28" fillId="33" borderId="0" xfId="0" applyNumberFormat="1" applyFont="1" applyFill="1" applyBorder="1" applyAlignment="1" applyProtection="1">
      <alignment horizontal="center" vertical="top" wrapText="1"/>
    </xf>
    <xf numFmtId="0" fontId="29" fillId="33" borderId="12" xfId="0" applyNumberFormat="1" applyFont="1" applyFill="1" applyBorder="1" applyAlignment="1" applyProtection="1">
      <alignment horizontal="center" vertical="center" wrapText="1"/>
    </xf>
    <xf numFmtId="0" fontId="29" fillId="33" borderId="13" xfId="0" applyNumberFormat="1" applyFont="1" applyFill="1" applyBorder="1" applyAlignment="1" applyProtection="1">
      <alignment horizontal="center" vertical="center" wrapText="1"/>
    </xf>
    <xf numFmtId="0" fontId="29" fillId="33" borderId="14" xfId="0" applyNumberFormat="1" applyFont="1" applyFill="1" applyBorder="1" applyAlignment="1" applyProtection="1">
      <alignment horizontal="left" vertical="center" wrapText="1"/>
    </xf>
    <xf numFmtId="0" fontId="29" fillId="33" borderId="13" xfId="0" applyNumberFormat="1" applyFont="1" applyFill="1" applyBorder="1" applyAlignment="1" applyProtection="1">
      <alignment horizontal="left" vertical="center" wrapText="1"/>
    </xf>
    <xf numFmtId="0" fontId="29" fillId="33" borderId="14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7"/>
  <sheetViews>
    <sheetView tabSelected="1" workbookViewId="0">
      <pane ySplit="3" topLeftCell="A4" activePane="bottomLeft" state="frozen"/>
      <selection pane="bottomLeft" activeCell="G5" sqref="G5"/>
    </sheetView>
  </sheetViews>
  <sheetFormatPr defaultRowHeight="15" x14ac:dyDescent="0.25"/>
  <cols>
    <col min="1" max="1" width="76.28515625" style="46" customWidth="1"/>
    <col min="2" max="2" width="20.42578125" style="47" customWidth="1"/>
    <col min="3" max="3" width="12.140625" style="48" customWidth="1"/>
    <col min="4" max="4" width="14.28515625" style="49" customWidth="1"/>
    <col min="5" max="5" width="0" style="28" hidden="1" customWidth="1"/>
    <col min="6" max="7" width="9.140625" style="28"/>
    <col min="8" max="8" width="10" style="28" bestFit="1" customWidth="1"/>
    <col min="9" max="16384" width="9.140625" style="28"/>
  </cols>
  <sheetData>
    <row r="1" spans="1:4" s="21" customFormat="1" ht="45.75" customHeight="1" x14ac:dyDescent="0.25">
      <c r="A1" s="52" t="s">
        <v>6</v>
      </c>
      <c r="B1" s="52"/>
      <c r="C1" s="52"/>
      <c r="D1" s="52"/>
    </row>
    <row r="2" spans="1:4" s="23" customFormat="1" ht="15.75" x14ac:dyDescent="0.25">
      <c r="A2" s="22" t="s">
        <v>31</v>
      </c>
      <c r="B2" s="54" t="s">
        <v>40</v>
      </c>
      <c r="C2" s="54"/>
      <c r="D2" s="54"/>
    </row>
    <row r="3" spans="1:4" ht="57" x14ac:dyDescent="0.25">
      <c r="A3" s="24" t="s">
        <v>2</v>
      </c>
      <c r="B3" s="25" t="s">
        <v>27</v>
      </c>
      <c r="C3" s="26" t="s">
        <v>0</v>
      </c>
      <c r="D3" s="27" t="s">
        <v>1</v>
      </c>
    </row>
    <row r="4" spans="1:4" x14ac:dyDescent="0.25">
      <c r="A4" s="8" t="s">
        <v>41</v>
      </c>
      <c r="B4" s="29">
        <v>-104412.13440000002</v>
      </c>
      <c r="C4" s="51" t="s">
        <v>103</v>
      </c>
      <c r="D4" s="30"/>
    </row>
    <row r="5" spans="1:4" x14ac:dyDescent="0.25">
      <c r="A5" s="55" t="s">
        <v>39</v>
      </c>
      <c r="B5" s="55"/>
      <c r="C5" s="55"/>
      <c r="D5" s="55"/>
    </row>
    <row r="6" spans="1:4" x14ac:dyDescent="0.25">
      <c r="A6" s="8" t="s">
        <v>42</v>
      </c>
      <c r="B6" s="29">
        <v>174523.66</v>
      </c>
      <c r="C6" s="51" t="s">
        <v>103</v>
      </c>
      <c r="D6" s="30"/>
    </row>
    <row r="7" spans="1:4" x14ac:dyDescent="0.25">
      <c r="A7" s="8" t="s">
        <v>43</v>
      </c>
      <c r="B7" s="29">
        <v>149611.26999999999</v>
      </c>
      <c r="C7" s="51" t="s">
        <v>103</v>
      </c>
      <c r="D7" s="30"/>
    </row>
    <row r="8" spans="1:4" x14ac:dyDescent="0.25">
      <c r="A8" s="8" t="s">
        <v>44</v>
      </c>
      <c r="B8" s="29">
        <f>B7-B6</f>
        <v>-24912.390000000014</v>
      </c>
      <c r="C8" s="51" t="s">
        <v>103</v>
      </c>
      <c r="D8" s="30"/>
    </row>
    <row r="9" spans="1:4" x14ac:dyDescent="0.25">
      <c r="A9" s="31" t="s">
        <v>7</v>
      </c>
      <c r="B9" s="29">
        <f>B10</f>
        <v>3171.84</v>
      </c>
      <c r="C9" s="51" t="s">
        <v>103</v>
      </c>
      <c r="D9" s="30"/>
    </row>
    <row r="10" spans="1:4" x14ac:dyDescent="0.25">
      <c r="A10" s="32" t="s">
        <v>8</v>
      </c>
      <c r="B10" s="33">
        <f>264.32*12</f>
        <v>3171.84</v>
      </c>
      <c r="C10" s="36" t="s">
        <v>103</v>
      </c>
      <c r="D10" s="30"/>
    </row>
    <row r="11" spans="1:4" x14ac:dyDescent="0.25">
      <c r="A11" s="34" t="s">
        <v>45</v>
      </c>
      <c r="B11" s="35">
        <f>B6+B9</f>
        <v>177695.5</v>
      </c>
      <c r="C11" s="51" t="s">
        <v>103</v>
      </c>
      <c r="D11" s="37"/>
    </row>
    <row r="12" spans="1:4" x14ac:dyDescent="0.25">
      <c r="A12" s="53" t="s">
        <v>9</v>
      </c>
      <c r="B12" s="53"/>
      <c r="C12" s="53"/>
      <c r="D12" s="53"/>
    </row>
    <row r="13" spans="1:4" x14ac:dyDescent="0.25">
      <c r="A13" s="38" t="s">
        <v>11</v>
      </c>
      <c r="B13" s="35">
        <f>B14+B15</f>
        <v>29796.07</v>
      </c>
      <c r="C13" s="51" t="s">
        <v>103</v>
      </c>
      <c r="D13" s="37"/>
    </row>
    <row r="14" spans="1:4" s="42" customFormat="1" x14ac:dyDescent="0.25">
      <c r="A14" s="39" t="s">
        <v>96</v>
      </c>
      <c r="B14" s="40">
        <v>14530.9</v>
      </c>
      <c r="C14" s="41" t="s">
        <v>4</v>
      </c>
      <c r="D14" s="41">
        <v>3864.6</v>
      </c>
    </row>
    <row r="15" spans="1:4" s="42" customFormat="1" x14ac:dyDescent="0.25">
      <c r="A15" s="39" t="s">
        <v>97</v>
      </c>
      <c r="B15" s="40">
        <v>15265.17</v>
      </c>
      <c r="C15" s="41" t="s">
        <v>4</v>
      </c>
      <c r="D15" s="41">
        <v>3864.6</v>
      </c>
    </row>
    <row r="16" spans="1:4" ht="28.5" x14ac:dyDescent="0.25">
      <c r="A16" s="38" t="s">
        <v>12</v>
      </c>
      <c r="B16" s="35">
        <f>B18+B17</f>
        <v>9856.369999999999</v>
      </c>
      <c r="C16" s="51" t="s">
        <v>103</v>
      </c>
      <c r="D16" s="37"/>
    </row>
    <row r="17" spans="1:5" s="42" customFormat="1" x14ac:dyDescent="0.25">
      <c r="A17" s="39" t="s">
        <v>92</v>
      </c>
      <c r="B17" s="40">
        <v>4096.4799999999996</v>
      </c>
      <c r="C17" s="41" t="s">
        <v>4</v>
      </c>
      <c r="D17" s="41">
        <v>2576.4</v>
      </c>
    </row>
    <row r="18" spans="1:5" s="42" customFormat="1" x14ac:dyDescent="0.25">
      <c r="A18" s="39" t="s">
        <v>93</v>
      </c>
      <c r="B18" s="40">
        <v>5759.89</v>
      </c>
      <c r="C18" s="41" t="s">
        <v>4</v>
      </c>
      <c r="D18" s="41">
        <v>3158.14</v>
      </c>
    </row>
    <row r="19" spans="1:5" x14ac:dyDescent="0.25">
      <c r="A19" s="38" t="s">
        <v>13</v>
      </c>
      <c r="B19" s="35">
        <f>B20+B21</f>
        <v>19334.050000000003</v>
      </c>
      <c r="C19" s="51" t="s">
        <v>103</v>
      </c>
      <c r="D19" s="50"/>
    </row>
    <row r="20" spans="1:5" s="42" customFormat="1" x14ac:dyDescent="0.25">
      <c r="A20" s="39" t="s">
        <v>79</v>
      </c>
      <c r="B20" s="40">
        <v>9958.36</v>
      </c>
      <c r="C20" s="41" t="s">
        <v>14</v>
      </c>
      <c r="D20" s="41">
        <v>188</v>
      </c>
    </row>
    <row r="21" spans="1:5" s="42" customFormat="1" x14ac:dyDescent="0.25">
      <c r="A21" s="39" t="s">
        <v>80</v>
      </c>
      <c r="B21" s="40">
        <v>9375.69</v>
      </c>
      <c r="C21" s="41" t="s">
        <v>14</v>
      </c>
      <c r="D21" s="41">
        <v>177</v>
      </c>
    </row>
    <row r="22" spans="1:5" ht="28.5" x14ac:dyDescent="0.25">
      <c r="A22" s="38" t="s">
        <v>15</v>
      </c>
      <c r="B22" s="35">
        <v>0</v>
      </c>
      <c r="C22" s="51" t="s">
        <v>103</v>
      </c>
      <c r="D22" s="37"/>
    </row>
    <row r="23" spans="1:5" ht="42.75" x14ac:dyDescent="0.25">
      <c r="A23" s="38" t="s">
        <v>16</v>
      </c>
      <c r="B23" s="43">
        <f>SUM(B24:B30)</f>
        <v>45561.250000000007</v>
      </c>
      <c r="C23" s="51" t="s">
        <v>103</v>
      </c>
      <c r="D23" s="44"/>
    </row>
    <row r="24" spans="1:5" s="42" customFormat="1" x14ac:dyDescent="0.25">
      <c r="A24" s="39" t="s">
        <v>86</v>
      </c>
      <c r="B24" s="40">
        <v>165.28</v>
      </c>
      <c r="C24" s="41" t="s">
        <v>10</v>
      </c>
      <c r="D24" s="41">
        <v>2</v>
      </c>
    </row>
    <row r="25" spans="1:5" s="42" customFormat="1" x14ac:dyDescent="0.25">
      <c r="A25" s="39" t="s">
        <v>89</v>
      </c>
      <c r="B25" s="40">
        <v>1034.98</v>
      </c>
      <c r="C25" s="41" t="s">
        <v>10</v>
      </c>
      <c r="D25" s="41">
        <v>1</v>
      </c>
    </row>
    <row r="26" spans="1:5" s="42" customFormat="1" x14ac:dyDescent="0.25">
      <c r="A26" s="39" t="s">
        <v>32</v>
      </c>
      <c r="B26" s="40">
        <v>635.39</v>
      </c>
      <c r="C26" s="41" t="s">
        <v>4</v>
      </c>
      <c r="D26" s="41">
        <v>1</v>
      </c>
    </row>
    <row r="27" spans="1:5" s="42" customFormat="1" x14ac:dyDescent="0.25">
      <c r="A27" s="39" t="s">
        <v>98</v>
      </c>
      <c r="B27" s="40">
        <v>40160.400000000001</v>
      </c>
      <c r="C27" s="41" t="s">
        <v>4</v>
      </c>
      <c r="D27" s="41">
        <v>21</v>
      </c>
    </row>
    <row r="28" spans="1:5" s="42" customFormat="1" x14ac:dyDescent="0.25">
      <c r="A28" s="39" t="s">
        <v>99</v>
      </c>
      <c r="B28" s="40">
        <v>661.66</v>
      </c>
      <c r="C28" s="41" t="s">
        <v>5</v>
      </c>
      <c r="D28" s="41">
        <v>2.7</v>
      </c>
    </row>
    <row r="29" spans="1:5" s="42" customFormat="1" x14ac:dyDescent="0.25">
      <c r="A29" s="39" t="s">
        <v>100</v>
      </c>
      <c r="B29" s="40">
        <v>2737.54</v>
      </c>
      <c r="C29" s="41" t="s">
        <v>4</v>
      </c>
      <c r="D29" s="41">
        <v>6.5</v>
      </c>
    </row>
    <row r="30" spans="1:5" s="42" customFormat="1" x14ac:dyDescent="0.25">
      <c r="A30" s="39" t="s">
        <v>101</v>
      </c>
      <c r="B30" s="40">
        <v>166</v>
      </c>
      <c r="C30" s="41" t="s">
        <v>5</v>
      </c>
      <c r="D30" s="41">
        <v>40</v>
      </c>
    </row>
    <row r="31" spans="1:5" ht="42.75" x14ac:dyDescent="0.25">
      <c r="A31" s="38" t="s">
        <v>17</v>
      </c>
      <c r="B31" s="35">
        <f>SUM(B32:B37)</f>
        <v>19088.39</v>
      </c>
      <c r="C31" s="51" t="s">
        <v>103</v>
      </c>
      <c r="D31" s="37"/>
      <c r="E31" s="45" t="s">
        <v>3</v>
      </c>
    </row>
    <row r="32" spans="1:5" s="42" customFormat="1" x14ac:dyDescent="0.25">
      <c r="A32" s="39" t="s">
        <v>81</v>
      </c>
      <c r="B32" s="40">
        <v>484.53</v>
      </c>
      <c r="C32" s="41" t="s">
        <v>82</v>
      </c>
      <c r="D32" s="41">
        <v>1</v>
      </c>
    </row>
    <row r="33" spans="1:4" s="42" customFormat="1" x14ac:dyDescent="0.25">
      <c r="A33" s="39" t="s">
        <v>33</v>
      </c>
      <c r="B33" s="40">
        <v>1618.72</v>
      </c>
      <c r="C33" s="41" t="s">
        <v>34</v>
      </c>
      <c r="D33" s="41">
        <v>2</v>
      </c>
    </row>
    <row r="34" spans="1:4" s="42" customFormat="1" x14ac:dyDescent="0.25">
      <c r="A34" s="39" t="s">
        <v>83</v>
      </c>
      <c r="B34" s="40">
        <v>9170.42</v>
      </c>
      <c r="C34" s="41" t="s">
        <v>10</v>
      </c>
      <c r="D34" s="41">
        <v>2</v>
      </c>
    </row>
    <row r="35" spans="1:4" s="42" customFormat="1" x14ac:dyDescent="0.25">
      <c r="A35" s="39" t="s">
        <v>28</v>
      </c>
      <c r="B35" s="40">
        <v>3929.8</v>
      </c>
      <c r="C35" s="41" t="s">
        <v>5</v>
      </c>
      <c r="D35" s="41">
        <v>14</v>
      </c>
    </row>
    <row r="36" spans="1:4" s="42" customFormat="1" x14ac:dyDescent="0.25">
      <c r="A36" s="39" t="s">
        <v>28</v>
      </c>
      <c r="B36" s="40">
        <v>3344.64</v>
      </c>
      <c r="C36" s="41" t="s">
        <v>5</v>
      </c>
      <c r="D36" s="41">
        <v>24</v>
      </c>
    </row>
    <row r="37" spans="1:4" s="42" customFormat="1" x14ac:dyDescent="0.25">
      <c r="A37" s="39" t="s">
        <v>29</v>
      </c>
      <c r="B37" s="40">
        <v>540.28</v>
      </c>
      <c r="C37" s="41" t="s">
        <v>30</v>
      </c>
      <c r="D37" s="41">
        <v>2</v>
      </c>
    </row>
    <row r="38" spans="1:4" ht="28.5" x14ac:dyDescent="0.25">
      <c r="A38" s="38" t="s">
        <v>18</v>
      </c>
      <c r="B38" s="35">
        <v>0</v>
      </c>
      <c r="C38" s="51" t="s">
        <v>103</v>
      </c>
      <c r="D38" s="37"/>
    </row>
    <row r="39" spans="1:4" ht="28.5" x14ac:dyDescent="0.25">
      <c r="A39" s="38" t="s">
        <v>19</v>
      </c>
      <c r="B39" s="35">
        <v>0</v>
      </c>
      <c r="C39" s="51" t="s">
        <v>103</v>
      </c>
      <c r="D39" s="37"/>
    </row>
    <row r="40" spans="1:4" x14ac:dyDescent="0.25">
      <c r="A40" s="38" t="s">
        <v>20</v>
      </c>
      <c r="B40" s="35">
        <v>0</v>
      </c>
      <c r="C40" s="51" t="s">
        <v>103</v>
      </c>
      <c r="D40" s="37"/>
    </row>
    <row r="41" spans="1:4" ht="28.5" x14ac:dyDescent="0.25">
      <c r="A41" s="38" t="s">
        <v>21</v>
      </c>
      <c r="B41" s="35">
        <f>SUM(B42)</f>
        <v>551.04</v>
      </c>
      <c r="C41" s="51" t="s">
        <v>103</v>
      </c>
      <c r="D41" s="37"/>
    </row>
    <row r="42" spans="1:4" s="42" customFormat="1" x14ac:dyDescent="0.25">
      <c r="A42" s="39" t="s">
        <v>88</v>
      </c>
      <c r="B42" s="40">
        <v>551.04</v>
      </c>
      <c r="C42" s="41" t="s">
        <v>5</v>
      </c>
      <c r="D42" s="41">
        <v>2</v>
      </c>
    </row>
    <row r="43" spans="1:4" ht="28.5" x14ac:dyDescent="0.25">
      <c r="A43" s="38" t="s">
        <v>22</v>
      </c>
      <c r="B43" s="35">
        <v>0</v>
      </c>
      <c r="C43" s="51" t="s">
        <v>103</v>
      </c>
      <c r="D43" s="37"/>
    </row>
    <row r="44" spans="1:4" ht="28.5" x14ac:dyDescent="0.25">
      <c r="A44" s="38" t="s">
        <v>23</v>
      </c>
      <c r="B44" s="35">
        <f>SUM(B45:B46)</f>
        <v>6569.82</v>
      </c>
      <c r="C44" s="51" t="s">
        <v>103</v>
      </c>
      <c r="D44" s="37"/>
    </row>
    <row r="45" spans="1:4" s="42" customFormat="1" x14ac:dyDescent="0.25">
      <c r="A45" s="39" t="s">
        <v>90</v>
      </c>
      <c r="B45" s="40">
        <v>3091.68</v>
      </c>
      <c r="C45" s="41" t="s">
        <v>4</v>
      </c>
      <c r="D45" s="41">
        <v>3864.6</v>
      </c>
    </row>
    <row r="46" spans="1:4" s="42" customFormat="1" x14ac:dyDescent="0.25">
      <c r="A46" s="39" t="s">
        <v>91</v>
      </c>
      <c r="B46" s="40">
        <v>3478.14</v>
      </c>
      <c r="C46" s="41" t="s">
        <v>4</v>
      </c>
      <c r="D46" s="41">
        <v>3864.6</v>
      </c>
    </row>
    <row r="47" spans="1:4" ht="28.5" x14ac:dyDescent="0.25">
      <c r="A47" s="38" t="s">
        <v>24</v>
      </c>
      <c r="B47" s="35">
        <v>0</v>
      </c>
      <c r="C47" s="51" t="s">
        <v>103</v>
      </c>
      <c r="D47" s="37"/>
    </row>
    <row r="48" spans="1:4" ht="42.75" x14ac:dyDescent="0.25">
      <c r="A48" s="38" t="s">
        <v>25</v>
      </c>
      <c r="B48" s="35">
        <f>SUM(B49:B52)</f>
        <v>49571.39</v>
      </c>
      <c r="C48" s="51" t="s">
        <v>103</v>
      </c>
      <c r="D48" s="37"/>
    </row>
    <row r="49" spans="1:8" s="42" customFormat="1" x14ac:dyDescent="0.25">
      <c r="A49" s="39" t="s">
        <v>84</v>
      </c>
      <c r="B49" s="40">
        <v>32392.91</v>
      </c>
      <c r="C49" s="41" t="s">
        <v>85</v>
      </c>
      <c r="D49" s="41">
        <v>16.25</v>
      </c>
    </row>
    <row r="50" spans="1:8" s="42" customFormat="1" x14ac:dyDescent="0.25">
      <c r="A50" s="39" t="s">
        <v>87</v>
      </c>
      <c r="B50" s="40">
        <v>30.35</v>
      </c>
      <c r="C50" s="41" t="s">
        <v>4</v>
      </c>
      <c r="D50" s="41">
        <v>1785.28</v>
      </c>
    </row>
    <row r="51" spans="1:8" s="42" customFormat="1" x14ac:dyDescent="0.25">
      <c r="A51" s="39" t="s">
        <v>94</v>
      </c>
      <c r="B51" s="40">
        <v>9310.49</v>
      </c>
      <c r="C51" s="41" t="s">
        <v>4</v>
      </c>
      <c r="D51" s="41">
        <v>3800.19</v>
      </c>
    </row>
    <row r="52" spans="1:8" s="42" customFormat="1" x14ac:dyDescent="0.25">
      <c r="A52" s="39" t="s">
        <v>95</v>
      </c>
      <c r="B52" s="40">
        <v>7837.64</v>
      </c>
      <c r="C52" s="41" t="s">
        <v>4</v>
      </c>
      <c r="D52" s="41">
        <v>3199.03</v>
      </c>
    </row>
    <row r="53" spans="1:8" x14ac:dyDescent="0.25">
      <c r="A53" s="38" t="s">
        <v>26</v>
      </c>
      <c r="B53" s="35">
        <v>0</v>
      </c>
      <c r="C53" s="51" t="s">
        <v>103</v>
      </c>
      <c r="D53" s="37"/>
    </row>
    <row r="54" spans="1:8" x14ac:dyDescent="0.25">
      <c r="A54" s="34" t="s">
        <v>46</v>
      </c>
      <c r="B54" s="35">
        <f>B13+B16+B19+B22+B23+B31+B38+B39+B40+B41+B43+B44+B47+B48</f>
        <v>180328.38</v>
      </c>
      <c r="C54" s="51" t="s">
        <v>103</v>
      </c>
      <c r="D54" s="37"/>
      <c r="H54" s="28" t="b">
        <f>B54='Работы 2019'!C30</f>
        <v>1</v>
      </c>
    </row>
    <row r="55" spans="1:8" x14ac:dyDescent="0.25">
      <c r="A55" s="34" t="s">
        <v>47</v>
      </c>
      <c r="B55" s="35">
        <f>B54*1.2+B53</f>
        <v>216394.05600000001</v>
      </c>
      <c r="C55" s="51" t="s">
        <v>103</v>
      </c>
      <c r="D55" s="37"/>
    </row>
    <row r="56" spans="1:8" x14ac:dyDescent="0.25">
      <c r="A56" s="34" t="s">
        <v>48</v>
      </c>
      <c r="B56" s="35">
        <f>B4+B6+B9-B55</f>
        <v>-143110.69040000002</v>
      </c>
      <c r="C56" s="51" t="s">
        <v>103</v>
      </c>
      <c r="D56" s="37"/>
    </row>
    <row r="57" spans="1:8" ht="28.5" x14ac:dyDescent="0.25">
      <c r="A57" s="38" t="s">
        <v>49</v>
      </c>
      <c r="B57" s="35">
        <f>B56+B8</f>
        <v>-168023.08040000004</v>
      </c>
      <c r="C57" s="51" t="s">
        <v>103</v>
      </c>
      <c r="D57" s="37"/>
    </row>
  </sheetData>
  <sheetProtection sheet="1" objects="1" scenarios="1" formatCells="0" formatColumn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0"/>
  <sheetViews>
    <sheetView workbookViewId="0">
      <pane ySplit="3" topLeftCell="A4" activePane="bottomLeft" state="frozen"/>
      <selection pane="bottomLeft" activeCell="B32" sqref="B32"/>
    </sheetView>
  </sheetViews>
  <sheetFormatPr defaultRowHeight="15" x14ac:dyDescent="0.25"/>
  <cols>
    <col min="1" max="1" width="9.140625" style="9"/>
    <col min="2" max="2" width="76.140625" customWidth="1"/>
    <col min="3" max="3" width="12.28515625" customWidth="1"/>
    <col min="4" max="4" width="12.28515625" style="9" customWidth="1"/>
    <col min="5" max="5" width="12.28515625" customWidth="1"/>
  </cols>
  <sheetData>
    <row r="1" spans="1:5" x14ac:dyDescent="0.25">
      <c r="B1" s="1" t="s">
        <v>77</v>
      </c>
      <c r="C1" s="1"/>
      <c r="E1" s="1"/>
    </row>
    <row r="2" spans="1:5" x14ac:dyDescent="0.25">
      <c r="B2" s="1" t="s">
        <v>38</v>
      </c>
      <c r="C2" s="1"/>
      <c r="E2" s="1"/>
    </row>
    <row r="3" spans="1:5" x14ac:dyDescent="0.25">
      <c r="A3" s="6" t="s">
        <v>102</v>
      </c>
      <c r="B3" s="5" t="s">
        <v>37</v>
      </c>
      <c r="C3" s="5" t="s">
        <v>78</v>
      </c>
      <c r="D3" s="5" t="s">
        <v>36</v>
      </c>
      <c r="E3" s="5" t="s">
        <v>35</v>
      </c>
    </row>
    <row r="4" spans="1:5" x14ac:dyDescent="0.25">
      <c r="A4" s="11">
        <v>3</v>
      </c>
      <c r="B4" s="2" t="s">
        <v>79</v>
      </c>
      <c r="C4" s="3">
        <v>9958.36</v>
      </c>
      <c r="D4" s="7" t="s">
        <v>14</v>
      </c>
      <c r="E4" s="3">
        <v>188</v>
      </c>
    </row>
    <row r="5" spans="1:5" x14ac:dyDescent="0.25">
      <c r="A5" s="11">
        <v>3</v>
      </c>
      <c r="B5" s="2" t="s">
        <v>80</v>
      </c>
      <c r="C5" s="3">
        <v>9375.69</v>
      </c>
      <c r="D5" s="7" t="s">
        <v>14</v>
      </c>
      <c r="E5" s="3">
        <v>177</v>
      </c>
    </row>
    <row r="6" spans="1:5" x14ac:dyDescent="0.25">
      <c r="A6" s="11">
        <v>6</v>
      </c>
      <c r="B6" s="2" t="s">
        <v>81</v>
      </c>
      <c r="C6" s="3">
        <v>484.53</v>
      </c>
      <c r="D6" s="7" t="s">
        <v>82</v>
      </c>
      <c r="E6" s="3">
        <v>1</v>
      </c>
    </row>
    <row r="7" spans="1:5" x14ac:dyDescent="0.25">
      <c r="A7" s="11">
        <v>6</v>
      </c>
      <c r="B7" s="2" t="s">
        <v>33</v>
      </c>
      <c r="C7" s="3">
        <v>1618.72</v>
      </c>
      <c r="D7" s="7" t="s">
        <v>34</v>
      </c>
      <c r="E7" s="3">
        <v>2</v>
      </c>
    </row>
    <row r="8" spans="1:5" x14ac:dyDescent="0.25">
      <c r="A8" s="11">
        <v>6</v>
      </c>
      <c r="B8" s="2" t="s">
        <v>83</v>
      </c>
      <c r="C8" s="3">
        <v>9170.42</v>
      </c>
      <c r="D8" s="7" t="s">
        <v>10</v>
      </c>
      <c r="E8" s="3">
        <v>2</v>
      </c>
    </row>
    <row r="9" spans="1:5" x14ac:dyDescent="0.25">
      <c r="A9" s="11">
        <v>14</v>
      </c>
      <c r="B9" s="2" t="s">
        <v>84</v>
      </c>
      <c r="C9" s="3">
        <v>32392.91</v>
      </c>
      <c r="D9" s="7" t="s">
        <v>85</v>
      </c>
      <c r="E9" s="3">
        <v>16.25</v>
      </c>
    </row>
    <row r="10" spans="1:5" x14ac:dyDescent="0.25">
      <c r="A10" s="11">
        <v>5</v>
      </c>
      <c r="B10" s="2" t="s">
        <v>86</v>
      </c>
      <c r="C10" s="3">
        <v>165.28</v>
      </c>
      <c r="D10" s="7" t="s">
        <v>10</v>
      </c>
      <c r="E10" s="3">
        <v>2</v>
      </c>
    </row>
    <row r="11" spans="1:5" x14ac:dyDescent="0.25">
      <c r="A11" s="11">
        <v>14</v>
      </c>
      <c r="B11" s="2" t="s">
        <v>87</v>
      </c>
      <c r="C11" s="3">
        <v>30.35</v>
      </c>
      <c r="D11" s="7" t="s">
        <v>4</v>
      </c>
      <c r="E11" s="3">
        <v>1785.28</v>
      </c>
    </row>
    <row r="12" spans="1:5" x14ac:dyDescent="0.25">
      <c r="A12" s="11">
        <v>6</v>
      </c>
      <c r="B12" s="2" t="s">
        <v>28</v>
      </c>
      <c r="C12" s="3">
        <v>3929.8</v>
      </c>
      <c r="D12" s="7" t="s">
        <v>5</v>
      </c>
      <c r="E12" s="3">
        <v>14</v>
      </c>
    </row>
    <row r="13" spans="1:5" x14ac:dyDescent="0.25">
      <c r="A13" s="11">
        <v>6</v>
      </c>
      <c r="B13" s="2" t="s">
        <v>28</v>
      </c>
      <c r="C13" s="3">
        <v>3344.64</v>
      </c>
      <c r="D13" s="7" t="s">
        <v>5</v>
      </c>
      <c r="E13" s="3">
        <v>24</v>
      </c>
    </row>
    <row r="14" spans="1:5" x14ac:dyDescent="0.25">
      <c r="A14" s="11">
        <v>10</v>
      </c>
      <c r="B14" s="2" t="s">
        <v>88</v>
      </c>
      <c r="C14" s="3">
        <v>551.04</v>
      </c>
      <c r="D14" s="7" t="s">
        <v>5</v>
      </c>
      <c r="E14" s="3">
        <v>2</v>
      </c>
    </row>
    <row r="15" spans="1:5" x14ac:dyDescent="0.25">
      <c r="A15" s="11">
        <v>5</v>
      </c>
      <c r="B15" s="2" t="s">
        <v>89</v>
      </c>
      <c r="C15" s="3">
        <v>1034.98</v>
      </c>
      <c r="D15" s="7" t="s">
        <v>10</v>
      </c>
      <c r="E15" s="3">
        <v>1</v>
      </c>
    </row>
    <row r="16" spans="1:5" x14ac:dyDescent="0.25">
      <c r="A16" s="11">
        <v>5</v>
      </c>
      <c r="B16" s="2" t="s">
        <v>32</v>
      </c>
      <c r="C16" s="3">
        <v>635.39</v>
      </c>
      <c r="D16" s="7" t="s">
        <v>4</v>
      </c>
      <c r="E16" s="3">
        <v>1</v>
      </c>
    </row>
    <row r="17" spans="1:5" x14ac:dyDescent="0.25">
      <c r="A17" s="11">
        <v>12</v>
      </c>
      <c r="B17" s="2" t="s">
        <v>90</v>
      </c>
      <c r="C17" s="3">
        <v>3091.68</v>
      </c>
      <c r="D17" s="7" t="s">
        <v>4</v>
      </c>
      <c r="E17" s="3">
        <v>3864.6</v>
      </c>
    </row>
    <row r="18" spans="1:5" x14ac:dyDescent="0.25">
      <c r="A18" s="11">
        <v>12</v>
      </c>
      <c r="B18" s="2" t="s">
        <v>91</v>
      </c>
      <c r="C18" s="3">
        <v>3478.14</v>
      </c>
      <c r="D18" s="7" t="s">
        <v>4</v>
      </c>
      <c r="E18" s="3">
        <v>3864.6</v>
      </c>
    </row>
    <row r="19" spans="1:5" x14ac:dyDescent="0.25">
      <c r="A19" s="11">
        <v>2</v>
      </c>
      <c r="B19" s="2" t="s">
        <v>92</v>
      </c>
      <c r="C19" s="3">
        <v>4096.4799999999996</v>
      </c>
      <c r="D19" s="7" t="s">
        <v>4</v>
      </c>
      <c r="E19" s="3">
        <v>2576.4</v>
      </c>
    </row>
    <row r="20" spans="1:5" x14ac:dyDescent="0.25">
      <c r="A20" s="11">
        <v>2</v>
      </c>
      <c r="B20" s="2" t="s">
        <v>93</v>
      </c>
      <c r="C20" s="3">
        <v>5759.89</v>
      </c>
      <c r="D20" s="7" t="s">
        <v>4</v>
      </c>
      <c r="E20" s="3">
        <v>3158.14</v>
      </c>
    </row>
    <row r="21" spans="1:5" x14ac:dyDescent="0.25">
      <c r="A21" s="11">
        <v>14</v>
      </c>
      <c r="B21" s="2" t="s">
        <v>94</v>
      </c>
      <c r="C21" s="3">
        <v>9310.49</v>
      </c>
      <c r="D21" s="7" t="s">
        <v>4</v>
      </c>
      <c r="E21" s="3">
        <v>3800.19</v>
      </c>
    </row>
    <row r="22" spans="1:5" x14ac:dyDescent="0.25">
      <c r="A22" s="11">
        <v>14</v>
      </c>
      <c r="B22" s="2" t="s">
        <v>95</v>
      </c>
      <c r="C22" s="3">
        <v>7837.64</v>
      </c>
      <c r="D22" s="7" t="s">
        <v>4</v>
      </c>
      <c r="E22" s="3">
        <v>3199.03</v>
      </c>
    </row>
    <row r="23" spans="1:5" x14ac:dyDescent="0.25">
      <c r="A23" s="11">
        <v>1</v>
      </c>
      <c r="B23" s="2" t="s">
        <v>96</v>
      </c>
      <c r="C23" s="3">
        <v>14530.9</v>
      </c>
      <c r="D23" s="7" t="s">
        <v>4</v>
      </c>
      <c r="E23" s="3">
        <v>3864.6</v>
      </c>
    </row>
    <row r="24" spans="1:5" x14ac:dyDescent="0.25">
      <c r="A24" s="11">
        <v>1</v>
      </c>
      <c r="B24" s="2" t="s">
        <v>97</v>
      </c>
      <c r="C24" s="3">
        <v>15265.17</v>
      </c>
      <c r="D24" s="7" t="s">
        <v>4</v>
      </c>
      <c r="E24" s="3">
        <v>3864.6</v>
      </c>
    </row>
    <row r="25" spans="1:5" x14ac:dyDescent="0.25">
      <c r="A25" s="11">
        <v>5</v>
      </c>
      <c r="B25" s="2" t="s">
        <v>98</v>
      </c>
      <c r="C25" s="3">
        <v>40160.400000000001</v>
      </c>
      <c r="D25" s="7" t="s">
        <v>4</v>
      </c>
      <c r="E25" s="3">
        <v>21</v>
      </c>
    </row>
    <row r="26" spans="1:5" x14ac:dyDescent="0.25">
      <c r="A26" s="11">
        <v>5</v>
      </c>
      <c r="B26" s="2" t="s">
        <v>99</v>
      </c>
      <c r="C26" s="3">
        <v>661.66</v>
      </c>
      <c r="D26" s="7" t="s">
        <v>5</v>
      </c>
      <c r="E26" s="3">
        <v>2.7</v>
      </c>
    </row>
    <row r="27" spans="1:5" x14ac:dyDescent="0.25">
      <c r="A27" s="11">
        <v>5</v>
      </c>
      <c r="B27" s="2" t="s">
        <v>100</v>
      </c>
      <c r="C27" s="3">
        <v>2737.54</v>
      </c>
      <c r="D27" s="7" t="s">
        <v>4</v>
      </c>
      <c r="E27" s="3">
        <v>6.5</v>
      </c>
    </row>
    <row r="28" spans="1:5" x14ac:dyDescent="0.25">
      <c r="A28" s="11">
        <v>6</v>
      </c>
      <c r="B28" s="2" t="s">
        <v>29</v>
      </c>
      <c r="C28" s="3">
        <v>540.28</v>
      </c>
      <c r="D28" s="7" t="s">
        <v>30</v>
      </c>
      <c r="E28" s="3">
        <v>2</v>
      </c>
    </row>
    <row r="29" spans="1:5" x14ac:dyDescent="0.25">
      <c r="A29" s="11">
        <v>5</v>
      </c>
      <c r="B29" s="2" t="s">
        <v>101</v>
      </c>
      <c r="C29" s="3">
        <v>166</v>
      </c>
      <c r="D29" s="7" t="s">
        <v>5</v>
      </c>
      <c r="E29" s="3">
        <v>40</v>
      </c>
    </row>
    <row r="30" spans="1:5" x14ac:dyDescent="0.25">
      <c r="A30" s="11"/>
      <c r="B30" s="2"/>
      <c r="C30" s="4">
        <v>180328.37999999998</v>
      </c>
      <c r="D30" s="7"/>
      <c r="E30" s="3"/>
    </row>
  </sheetData>
  <autoFilter ref="A3:E3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E32" sqref="E32"/>
    </sheetView>
  </sheetViews>
  <sheetFormatPr defaultRowHeight="15" x14ac:dyDescent="0.25"/>
  <cols>
    <col min="2" max="5" width="14.7109375" customWidth="1"/>
  </cols>
  <sheetData>
    <row r="1" spans="1:8" ht="16.5" x14ac:dyDescent="0.25">
      <c r="A1" s="58" t="s">
        <v>50</v>
      </c>
      <c r="B1" s="58"/>
      <c r="C1" s="58"/>
      <c r="D1" s="58"/>
      <c r="E1" s="58"/>
      <c r="F1" s="58"/>
      <c r="G1" s="58"/>
      <c r="H1" s="58"/>
    </row>
    <row r="2" spans="1:8" x14ac:dyDescent="0.25">
      <c r="A2" s="12"/>
      <c r="B2" s="12"/>
      <c r="C2" s="12"/>
      <c r="D2" s="12"/>
      <c r="E2" s="12"/>
      <c r="F2" s="12"/>
      <c r="G2" s="12"/>
      <c r="H2" s="12"/>
    </row>
    <row r="3" spans="1:8" s="10" customFormat="1" ht="25.5" x14ac:dyDescent="0.25">
      <c r="A3" s="18" t="s">
        <v>51</v>
      </c>
      <c r="B3" s="59" t="s">
        <v>52</v>
      </c>
      <c r="C3" s="60"/>
      <c r="D3" s="18" t="s">
        <v>53</v>
      </c>
      <c r="E3" s="18" t="s">
        <v>54</v>
      </c>
      <c r="F3" s="18" t="s">
        <v>55</v>
      </c>
      <c r="G3" s="18" t="s">
        <v>56</v>
      </c>
      <c r="H3" s="18" t="s">
        <v>57</v>
      </c>
    </row>
    <row r="4" spans="1:8" x14ac:dyDescent="0.25">
      <c r="A4" s="14" t="s">
        <v>58</v>
      </c>
      <c r="B4" s="15" t="s">
        <v>59</v>
      </c>
      <c r="C4" s="61" t="s">
        <v>60</v>
      </c>
      <c r="D4" s="61"/>
      <c r="E4" s="61"/>
      <c r="F4" s="61"/>
      <c r="G4" s="61"/>
      <c r="H4" s="62"/>
    </row>
    <row r="5" spans="1:8" x14ac:dyDescent="0.25">
      <c r="A5" s="13" t="s">
        <v>61</v>
      </c>
      <c r="B5" s="56" t="s">
        <v>62</v>
      </c>
      <c r="C5" s="57"/>
      <c r="D5" s="16">
        <v>15444.36</v>
      </c>
      <c r="E5" s="16">
        <v>9704.36</v>
      </c>
      <c r="F5" s="17">
        <v>62.83</v>
      </c>
      <c r="G5" s="18" t="s">
        <v>63</v>
      </c>
      <c r="H5" s="18" t="s">
        <v>64</v>
      </c>
    </row>
    <row r="6" spans="1:8" x14ac:dyDescent="0.25">
      <c r="A6" s="13" t="s">
        <v>61</v>
      </c>
      <c r="B6" s="56" t="s">
        <v>62</v>
      </c>
      <c r="C6" s="57"/>
      <c r="D6" s="16">
        <v>15622.11</v>
      </c>
      <c r="E6" s="16">
        <v>20238.79</v>
      </c>
      <c r="F6" s="17">
        <v>129.55000000000001</v>
      </c>
      <c r="G6" s="18" t="s">
        <v>65</v>
      </c>
      <c r="H6" s="18" t="s">
        <v>64</v>
      </c>
    </row>
    <row r="7" spans="1:8" x14ac:dyDescent="0.25">
      <c r="A7" s="13" t="s">
        <v>61</v>
      </c>
      <c r="B7" s="56" t="s">
        <v>62</v>
      </c>
      <c r="C7" s="57"/>
      <c r="D7" s="16">
        <v>15444.36</v>
      </c>
      <c r="E7" s="16">
        <v>12856.22</v>
      </c>
      <c r="F7" s="17">
        <v>83.24</v>
      </c>
      <c r="G7" s="18" t="s">
        <v>66</v>
      </c>
      <c r="H7" s="18" t="s">
        <v>64</v>
      </c>
    </row>
    <row r="8" spans="1:8" x14ac:dyDescent="0.25">
      <c r="A8" s="13" t="s">
        <v>61</v>
      </c>
      <c r="B8" s="56" t="s">
        <v>62</v>
      </c>
      <c r="C8" s="57"/>
      <c r="D8" s="16">
        <v>15317.22</v>
      </c>
      <c r="E8" s="16">
        <v>11275.61</v>
      </c>
      <c r="F8" s="17">
        <v>73.61</v>
      </c>
      <c r="G8" s="18" t="s">
        <v>67</v>
      </c>
      <c r="H8" s="18" t="s">
        <v>64</v>
      </c>
    </row>
    <row r="9" spans="1:8" x14ac:dyDescent="0.25">
      <c r="A9" s="13" t="s">
        <v>61</v>
      </c>
      <c r="B9" s="56" t="s">
        <v>62</v>
      </c>
      <c r="C9" s="57"/>
      <c r="D9" s="16">
        <v>15380.79</v>
      </c>
      <c r="E9" s="16">
        <v>9877.7199999999993</v>
      </c>
      <c r="F9" s="17">
        <v>64.22</v>
      </c>
      <c r="G9" s="18" t="s">
        <v>68</v>
      </c>
      <c r="H9" s="18" t="s">
        <v>64</v>
      </c>
    </row>
    <row r="10" spans="1:8" x14ac:dyDescent="0.25">
      <c r="A10" s="13" t="s">
        <v>61</v>
      </c>
      <c r="B10" s="56" t="s">
        <v>62</v>
      </c>
      <c r="C10" s="57"/>
      <c r="D10" s="16">
        <v>15380.79</v>
      </c>
      <c r="E10" s="16">
        <v>11121.31</v>
      </c>
      <c r="F10" s="17">
        <v>72.31</v>
      </c>
      <c r="G10" s="18" t="s">
        <v>69</v>
      </c>
      <c r="H10" s="18" t="s">
        <v>64</v>
      </c>
    </row>
    <row r="11" spans="1:8" x14ac:dyDescent="0.25">
      <c r="A11" s="13" t="s">
        <v>61</v>
      </c>
      <c r="B11" s="56" t="s">
        <v>62</v>
      </c>
      <c r="C11" s="57"/>
      <c r="D11" s="16">
        <v>2375.25</v>
      </c>
      <c r="E11" s="16">
        <v>13962.74</v>
      </c>
      <c r="F11" s="17">
        <v>587.84</v>
      </c>
      <c r="G11" s="18" t="s">
        <v>70</v>
      </c>
      <c r="H11" s="18" t="s">
        <v>64</v>
      </c>
    </row>
    <row r="12" spans="1:8" x14ac:dyDescent="0.25">
      <c r="A12" s="13" t="s">
        <v>61</v>
      </c>
      <c r="B12" s="56" t="s">
        <v>62</v>
      </c>
      <c r="C12" s="57"/>
      <c r="D12" s="16">
        <v>15974.36</v>
      </c>
      <c r="E12" s="16">
        <v>12056.92</v>
      </c>
      <c r="F12" s="17">
        <v>75.48</v>
      </c>
      <c r="G12" s="18" t="s">
        <v>71</v>
      </c>
      <c r="H12" s="18" t="s">
        <v>64</v>
      </c>
    </row>
    <row r="13" spans="1:8" x14ac:dyDescent="0.25">
      <c r="A13" s="13" t="s">
        <v>61</v>
      </c>
      <c r="B13" s="56" t="s">
        <v>62</v>
      </c>
      <c r="C13" s="57"/>
      <c r="D13" s="16">
        <v>15852.05</v>
      </c>
      <c r="E13" s="16">
        <v>16576.63</v>
      </c>
      <c r="F13" s="17">
        <v>104.57</v>
      </c>
      <c r="G13" s="18" t="s">
        <v>72</v>
      </c>
      <c r="H13" s="18" t="s">
        <v>64</v>
      </c>
    </row>
    <row r="14" spans="1:8" x14ac:dyDescent="0.25">
      <c r="A14" s="13" t="s">
        <v>61</v>
      </c>
      <c r="B14" s="56" t="s">
        <v>62</v>
      </c>
      <c r="C14" s="57"/>
      <c r="D14" s="16">
        <v>15910.79</v>
      </c>
      <c r="E14" s="16">
        <v>10063.540000000001</v>
      </c>
      <c r="F14" s="17">
        <v>63.25</v>
      </c>
      <c r="G14" s="18" t="s">
        <v>73</v>
      </c>
      <c r="H14" s="18" t="s">
        <v>64</v>
      </c>
    </row>
    <row r="15" spans="1:8" x14ac:dyDescent="0.25">
      <c r="A15" s="13" t="s">
        <v>61</v>
      </c>
      <c r="B15" s="56" t="s">
        <v>62</v>
      </c>
      <c r="C15" s="57"/>
      <c r="D15" s="16">
        <v>15910.79</v>
      </c>
      <c r="E15" s="16">
        <v>9551.49</v>
      </c>
      <c r="F15" s="17">
        <v>60.03</v>
      </c>
      <c r="G15" s="18" t="s">
        <v>74</v>
      </c>
      <c r="H15" s="18" t="s">
        <v>64</v>
      </c>
    </row>
    <row r="16" spans="1:8" x14ac:dyDescent="0.25">
      <c r="A16" s="13" t="s">
        <v>61</v>
      </c>
      <c r="B16" s="56" t="s">
        <v>62</v>
      </c>
      <c r="C16" s="57"/>
      <c r="D16" s="16">
        <v>15910.79</v>
      </c>
      <c r="E16" s="16">
        <v>12325.94</v>
      </c>
      <c r="F16" s="17">
        <v>77.47</v>
      </c>
      <c r="G16" s="18" t="s">
        <v>75</v>
      </c>
      <c r="H16" s="18" t="s">
        <v>64</v>
      </c>
    </row>
    <row r="17" spans="1:8" x14ac:dyDescent="0.25">
      <c r="A17" s="59" t="s">
        <v>76</v>
      </c>
      <c r="B17" s="63"/>
      <c r="C17" s="60"/>
      <c r="D17" s="19">
        <v>174523.66</v>
      </c>
      <c r="E17" s="19">
        <v>149611.26999999999</v>
      </c>
      <c r="F17" s="20">
        <v>85.73</v>
      </c>
      <c r="G17" s="18" t="s">
        <v>58</v>
      </c>
      <c r="H17" s="18" t="s">
        <v>58</v>
      </c>
    </row>
  </sheetData>
  <mergeCells count="16"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  <mergeCell ref="B7:C7"/>
    <mergeCell ref="A1:H1"/>
    <mergeCell ref="B3:C3"/>
    <mergeCell ref="C4:H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Кирова, д. 4а</vt:lpstr>
      <vt:lpstr>Работы 2019</vt:lpstr>
      <vt:lpstr>Справка</vt:lpstr>
      <vt:lpstr>'Кирова, д. 4а'!Область_печати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Иван Фофонов</cp:lastModifiedBy>
  <cp:lastPrinted>2018-03-12T01:25:41Z</cp:lastPrinted>
  <dcterms:created xsi:type="dcterms:W3CDTF">2016-03-18T02:51:51Z</dcterms:created>
  <dcterms:modified xsi:type="dcterms:W3CDTF">2020-03-18T04:03:31Z</dcterms:modified>
</cp:coreProperties>
</file>