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Лист1" sheetId="1" r:id="rId1"/>
  </sheets>
  <definedNames>
    <definedName name="_xlnm.Print_Area" localSheetId="0">Лист1!$A$2:$D$127</definedName>
  </definedNames>
  <calcPr calcId="125725"/>
</workbook>
</file>

<file path=xl/calcChain.xml><?xml version="1.0" encoding="utf-8"?>
<calcChain xmlns="http://schemas.openxmlformats.org/spreadsheetml/2006/main">
  <c r="B108" i="1"/>
  <c r="B11"/>
  <c r="B61" l="1"/>
  <c r="B29"/>
  <c r="B8" l="1"/>
  <c r="B101"/>
  <c r="B99"/>
  <c r="B22"/>
  <c r="B20"/>
  <c r="B17"/>
  <c r="B14"/>
  <c r="B124"/>
  <c r="B123" s="1"/>
  <c r="B104" l="1"/>
  <c r="B125" s="1"/>
  <c r="B126" l="1"/>
  <c r="B10"/>
  <c r="B9" s="1"/>
  <c r="B12" l="1"/>
  <c r="B127"/>
</calcChain>
</file>

<file path=xl/sharedStrings.xml><?xml version="1.0" encoding="utf-8"?>
<sst xmlns="http://schemas.openxmlformats.org/spreadsheetml/2006/main" count="236" uniqueCount="145">
  <si>
    <t>Ед.изм.</t>
  </si>
  <si>
    <t>Количество работ (ед.)</t>
  </si>
  <si>
    <t>Наименование работ (услуг)</t>
  </si>
  <si>
    <t>кол-во показаний</t>
  </si>
  <si>
    <t>1.Расходы по снятию показаний с ИПУ по электроэнергии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</si>
  <si>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</si>
  <si>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</si>
  <si>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</si>
  <si>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</si>
  <si>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</si>
  <si>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</si>
  <si>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</si>
  <si>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</si>
  <si>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</si>
  <si>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</si>
  <si>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</si>
  <si>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</si>
  <si>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</si>
  <si>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</si>
  <si>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</si>
  <si>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</si>
  <si>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</si>
  <si>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</si>
  <si>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</si>
  <si>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</si>
  <si>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</si>
  <si>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Заб. Рабочего, д. 15</t>
  </si>
  <si>
    <t>Выезд а/машины по заявке</t>
  </si>
  <si>
    <t>выезд</t>
  </si>
  <si>
    <t>м2</t>
  </si>
  <si>
    <t>дом</t>
  </si>
  <si>
    <t>1 стояк</t>
  </si>
  <si>
    <t>шт</t>
  </si>
  <si>
    <t>м</t>
  </si>
  <si>
    <t>Устранение свищей хомутами</t>
  </si>
  <si>
    <t>Вывод летнего водопровода</t>
  </si>
  <si>
    <t>шт.</t>
  </si>
  <si>
    <t>Замена электрической лампы накаливания</t>
  </si>
  <si>
    <t>узел</t>
  </si>
  <si>
    <t>Регулировка теплоносителя</t>
  </si>
  <si>
    <t>Ремонт чердачного люка</t>
  </si>
  <si>
    <t>Смена вентиля до 20 мм</t>
  </si>
  <si>
    <t>Установка светильников с датчиком на движение</t>
  </si>
  <si>
    <t>розлив</t>
  </si>
  <si>
    <t>Установка металлического забора</t>
  </si>
  <si>
    <t>Осмотр подвала</t>
  </si>
  <si>
    <t>Отключение отопления</t>
  </si>
  <si>
    <t>Очистка труб ХВС, ГВС</t>
  </si>
  <si>
    <t>Сброс воздуха со стояков отопления с использованием а/м газель</t>
  </si>
  <si>
    <t>Кв.</t>
  </si>
  <si>
    <t>Санитарная обрезка сухих вершин и веток деревьев с исп-ем автовышки</t>
  </si>
  <si>
    <t>Осмотр электросчетчика</t>
  </si>
  <si>
    <t>Протяжка контактов на электроприборах</t>
  </si>
  <si>
    <t>Ремонт тамбурной двери</t>
  </si>
  <si>
    <t>Восстановление наружного водостока</t>
  </si>
  <si>
    <t>Вывод  воды с подвала для хоз. нужд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</si>
  <si>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</si>
  <si>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</si>
  <si>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Завоз плодородной почвы (чернозема) позаявочно</t>
  </si>
  <si>
    <t>кг</t>
  </si>
  <si>
    <t>Заделка швов в примыканиях плит в чердачном помещении</t>
  </si>
  <si>
    <t>Закрытие продуха кирпичем</t>
  </si>
  <si>
    <t>Закрытие/открытие стояков водоснабжения с использованием  а/м газель</t>
  </si>
  <si>
    <t>Замена вентиля д. 20 д. 15</t>
  </si>
  <si>
    <t>Замена врезки в квартире в металле</t>
  </si>
  <si>
    <t>Замена части розлива ХВС</t>
  </si>
  <si>
    <t>Замена части стояка отопления</t>
  </si>
  <si>
    <t>Замена электропатрона с материалом</t>
  </si>
  <si>
    <t>Замеры давления воды</t>
  </si>
  <si>
    <t>квартира</t>
  </si>
  <si>
    <t>Запуск системы отопления</t>
  </si>
  <si>
    <t>Изготовление дощатых щитов, настилов с установкой</t>
  </si>
  <si>
    <t>Капитальный ремонт кровли, Заб. Рабочего, 15</t>
  </si>
  <si>
    <t>Краска</t>
  </si>
  <si>
    <t>Монтаж водосточной трубы, Заб. Рабочего, 15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</si>
  <si>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</si>
  <si>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</si>
  <si>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Осмотр электропроводки</t>
  </si>
  <si>
    <t>Отогрев стояков с использованием а/м газель</t>
  </si>
  <si>
    <t>Отпуск цветочной рассады без тары</t>
  </si>
  <si>
    <t>Очистка чердака, Заб. Рабочего 15</t>
  </si>
  <si>
    <t>Посадка саженца березы</t>
  </si>
  <si>
    <t>Посадка саженца облепихи</t>
  </si>
  <si>
    <t>Посадка саженца сирени</t>
  </si>
  <si>
    <t>Посадка саженца сосны</t>
  </si>
  <si>
    <t>Приваривание сничек</t>
  </si>
  <si>
    <t>Ремонт двери</t>
  </si>
  <si>
    <t>Ремонт доводчика</t>
  </si>
  <si>
    <t>Ремонт конька, 6 м</t>
  </si>
  <si>
    <t>Ремонт межпанельных швов, Заб.Рабочего 15 кв 68</t>
  </si>
  <si>
    <t>Ремонт металлической двери</t>
  </si>
  <si>
    <t>Ремонт отбойника</t>
  </si>
  <si>
    <t>Ремонт теплового узла</t>
  </si>
  <si>
    <t>Ремонт труб ГВС</t>
  </si>
  <si>
    <t>Слив воды на контейнерной площадке</t>
  </si>
  <si>
    <t>Смена вентиля д. 20 мм</t>
  </si>
  <si>
    <t>Смена вентиля д.32 на внутридомовых трубопроводах водоснабжения</t>
  </si>
  <si>
    <t>Смена врезки /сборки с применением сварочных работ</t>
  </si>
  <si>
    <t>Содержание ДРС 1,2 кв. 2021 г. коэф.0,8;0,85;0,9;1</t>
  </si>
  <si>
    <t>Содержание ДРС 3,4 кв. 2021 г. коэф.0,8;0,85;0,9;1</t>
  </si>
  <si>
    <t>Тех.обслуживание ГО К=0,6;0,8;0,85;0,9;1 (1,2 кв. 2021 г.)</t>
  </si>
  <si>
    <t>Тех.обслуживание ГО К=0,6;0,8;0,85;0,9;1 (3,4 кв. 2021 г.)</t>
  </si>
  <si>
    <t>Уборка МОП 1,2 кв. 2021 г. К=0,8</t>
  </si>
  <si>
    <t>Уборка МОП 3,4 кв. 2021 г. К=0,8</t>
  </si>
  <si>
    <t>Уборка елок с придомовых территорий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</si>
  <si>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</si>
  <si>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</si>
  <si>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</si>
  <si>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</si>
  <si>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Устройство отбойников</t>
  </si>
  <si>
    <t>Утепление вентпродухов изовером</t>
  </si>
  <si>
    <t>Утепление подвальных дверных коробок изовером и монт. пеной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</si>
  <si>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</si>
  <si>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</si>
  <si>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Частичная замена стояка полотенце сушителя</t>
  </si>
  <si>
    <t>Чистка грязевика</t>
  </si>
  <si>
    <t>Чистка фильтра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</si>
  <si>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</si>
  <si>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</si>
  <si>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замена врезки на розливе</t>
  </si>
  <si>
    <t>замена секций ВВП</t>
  </si>
  <si>
    <t>ВВП</t>
  </si>
  <si>
    <t>замена части розлива отопления</t>
  </si>
  <si>
    <t>замена электрической лампы накаливания</t>
  </si>
  <si>
    <t>замена электропатрона с материалом при закрытой арматуре</t>
  </si>
  <si>
    <t>замеры темпер. воздуха в квартире и подвале</t>
  </si>
  <si>
    <t>замер</t>
  </si>
  <si>
    <t>исполнение заявок не связанных с ремонтом</t>
  </si>
  <si>
    <t>навеска замка (крабовый)</t>
  </si>
  <si>
    <t>открытие продухов</t>
  </si>
  <si>
    <t>очистка труб канализации и вентеляции от куржака в зим. период</t>
  </si>
  <si>
    <t>прочистка стояка</t>
  </si>
  <si>
    <t>ремонт теплоузла</t>
  </si>
  <si>
    <t>установка пружины</t>
  </si>
  <si>
    <t>Начальное сальдо на 01.01.2021 г.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</si>
  <si>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</si>
  <si>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</si>
  <si>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</si>
  <si>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</si>
  <si>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на 31.12.2021 г.</t>
  </si>
  <si>
    <t>16. Всего расходов по дому на 31.12.2021 г.</t>
  </si>
  <si>
    <t>17. Всего расходов по дому с НДС на 31.12.2021 г.</t>
  </si>
  <si>
    <t>18. Конечное сальдо по дому на 31.12.2021 г.</t>
  </si>
  <si>
    <t>КГБУ ЗабГеоИнформЦентр 284, 3 м2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</si>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</sst>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164" fontId="4" fillId="0" borderId="2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0" fontId="0" fillId="0" borderId="0" xfId="0" applyFill="1"/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3" applyFont="1" applyFill="1" applyAlignment="1">
      <alignment horizontal="center" vertical="center" wrapText="1"/>
    </xf>
    <xf numFmtId="0" fontId="0" fillId="0" borderId="0" xfId="0"/>
    <xf numFmtId="0" fontId="6" fillId="0" borderId="2" xfId="0" applyFont="1" applyFill="1" applyBorder="1" applyAlignment="1">
      <alignment horizontal="left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49" fontId="0" fillId="0" borderId="3" xfId="0" applyNumberFormat="1" applyFill="1" applyBorder="1"/>
    <xf numFmtId="165" fontId="0" fillId="0" borderId="3" xfId="0" applyNumberFormat="1" applyFill="1" applyBorder="1"/>
    <xf numFmtId="0" fontId="12" fillId="3" borderId="2" xfId="1" applyFont="1" applyFill="1" applyBorder="1" applyAlignment="1">
      <alignment horizontal="left" vertical="center" wrapText="1"/>
    </xf>
    <xf numFmtId="4" fontId="6" fillId="3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tabSelected="1" topLeftCell="A103" workbookViewId="0">
      <selection activeCell="B109" sqref="B109"/>
    </sheetView>
  </sheetViews>
  <sheetFormatPr defaultRowHeight="15" outlineLevelRow="2"/>
  <cols>
    <col min="1" max="1" width="59.5703125" style="13" customWidth="1"/>
    <col min="2" max="2" width="15.5703125" style="23" customWidth="1"/>
    <col min="3" max="3" width="9.28515625" style="13" customWidth="1"/>
    <col min="4" max="4" width="14.42578125" style="14" customWidth="1"/>
    <col min="5" max="5" width="12.5703125" style="1" customWidth="1"/>
    <col min="6" max="16384" width="9.140625" style="1"/>
  </cols>
  <sheetData>
    <row r="1" spans="1:4" ht="37.5" customHeight="1">
      <c r="A1" s="38" t="s">
        <v>144</v>
      </c>
      <c r="B1" s="38"/>
      <c r="C1" s="38"/>
      <c r="D1" s="38"/>
    </row>
    <row r="2" spans="1:4" ht="23.25" customHeight="1">
      <c r="A2" s="30" t="s">
        <v>26</v>
      </c>
      <c r="B2" s="36" t="s">
        <v>135</v>
      </c>
      <c r="C2" s="36"/>
      <c r="D2" s="36"/>
    </row>
    <row r="3" spans="1:4" ht="57">
      <c r="A3" s="2" t="s">
        <v>2</v>
      </c>
      <c r="B3" s="17" t="s">
        <v>24</v>
      </c>
      <c r="C3" s="3" t="s">
        <v>0</v>
      </c>
      <c r="D3" s="4" t="s">
        <v>1</v>
      </c>
    </row>
    <row r="4" spans="1:4" s="24" customFormat="1">
      <c r="A4" s="27" t="s">
        <v>134</v>
      </c>
      <c r="B4" s="28">
        <v>803543.57019999996</v>
      </c>
      <c r="C4" s="29" t="s">
        <v>23</v>
      </c>
      <c r="D4" s="29"/>
    </row>
    <row r="5" spans="1:4">
      <c r="A5" s="37" t="s">
        <v>25</v>
      </c>
      <c r="B5" s="37"/>
      <c r="C5" s="37"/>
      <c r="D5" s="37"/>
    </row>
    <row r="6" spans="1:4" ht="28.5">
      <c r="A6" s="33" t="s">
        <v>136</v>
      </c>
      <c r="B6" s="17">
        <v>1678822.02</v>
      </c>
      <c r="C6" s="5" t="s">
        <v>23</v>
      </c>
      <c r="D6" s="4"/>
    </row>
    <row r="7" spans="1:4">
      <c r="A7" s="33" t="s">
        <v>137</v>
      </c>
      <c r="B7" s="17">
        <v>1570097.86</v>
      </c>
      <c r="C7" s="5" t="s">
        <v>23</v>
      </c>
      <c r="D7" s="4"/>
    </row>
    <row r="8" spans="1:4">
      <c r="A8" s="33" t="s">
        <v>138</v>
      </c>
      <c r="B8" s="17">
        <f>B7-B6</f>
        <v>-108724.15999999992</v>
      </c>
      <c r="C8" s="5" t="s">
        <v>23</v>
      </c>
      <c r="D8" s="4"/>
    </row>
    <row r="9" spans="1:4">
      <c r="A9" s="33" t="s">
        <v>5</v>
      </c>
      <c r="B9" s="17">
        <f>B10+B11</f>
        <v>105179.07</v>
      </c>
      <c r="C9" s="5" t="s">
        <v>23</v>
      </c>
      <c r="D9" s="4"/>
    </row>
    <row r="10" spans="1:4" s="6" customFormat="1" outlineLevel="2">
      <c r="A10" s="33" t="s">
        <v>6</v>
      </c>
      <c r="B10" s="19">
        <f>792.96*12+900*12</f>
        <v>20315.52</v>
      </c>
      <c r="C10" s="5" t="s">
        <v>23</v>
      </c>
      <c r="D10" s="4"/>
    </row>
    <row r="11" spans="1:4" s="6" customFormat="1" outlineLevel="2">
      <c r="A11" s="34" t="s">
        <v>143</v>
      </c>
      <c r="B11" s="19">
        <f>25.76*6*284.3+23.99*6*284.3</f>
        <v>84863.55</v>
      </c>
      <c r="C11" s="5" t="s">
        <v>23</v>
      </c>
      <c r="D11" s="4"/>
    </row>
    <row r="12" spans="1:4" s="6" customFormat="1" outlineLevel="2">
      <c r="A12" s="16" t="s">
        <v>139</v>
      </c>
      <c r="B12" s="18">
        <f>B6+B9-B10</f>
        <v>1763685.57</v>
      </c>
      <c r="C12" s="5" t="s">
        <v>23</v>
      </c>
      <c r="D12" s="7"/>
    </row>
    <row r="13" spans="1:4">
      <c r="A13" s="35" t="s">
        <v>7</v>
      </c>
      <c r="B13" s="35"/>
      <c r="C13" s="35"/>
      <c r="D13" s="35"/>
    </row>
    <row r="14" spans="1:4" s="6" customFormat="1" ht="29.25" outlineLevel="2" thickBot="1">
      <c r="A14" s="16" t="s">
        <v>8</v>
      </c>
      <c r="B14" s="18">
        <f>SUM(B15:B16)</f>
        <v>290561.76</v>
      </c>
      <c r="C14" s="8"/>
      <c r="D14" s="7"/>
    </row>
    <row r="15" spans="1:4" s="15" customFormat="1" ht="15.75" thickBot="1">
      <c r="A15" s="31" t="s">
        <v>107</v>
      </c>
      <c r="B15" s="26">
        <v>141002.88</v>
      </c>
      <c r="C15" s="25" t="s">
        <v>29</v>
      </c>
      <c r="D15" s="26">
        <v>34224</v>
      </c>
    </row>
    <row r="16" spans="1:4" s="15" customFormat="1" ht="15.75" thickBot="1">
      <c r="A16" s="31" t="s">
        <v>108</v>
      </c>
      <c r="B16" s="26">
        <v>149558.88</v>
      </c>
      <c r="C16" s="25" t="s">
        <v>29</v>
      </c>
      <c r="D16" s="26">
        <v>34224</v>
      </c>
    </row>
    <row r="17" spans="1:4" s="6" customFormat="1" ht="29.25" outlineLevel="2" thickBot="1">
      <c r="A17" s="16" t="s">
        <v>9</v>
      </c>
      <c r="B17" s="18">
        <f>SUM(B18:B19)</f>
        <v>134329.20000000001</v>
      </c>
      <c r="C17" s="8"/>
      <c r="D17" s="7"/>
    </row>
    <row r="18" spans="1:4" s="15" customFormat="1" ht="15.75" thickBot="1">
      <c r="A18" s="31" t="s">
        <v>102</v>
      </c>
      <c r="B18" s="26">
        <v>65025.599999999999</v>
      </c>
      <c r="C18" s="25" t="s">
        <v>29</v>
      </c>
      <c r="D18" s="26">
        <v>34224</v>
      </c>
    </row>
    <row r="19" spans="1:4" s="15" customFormat="1" ht="15.75" thickBot="1">
      <c r="A19" s="31" t="s">
        <v>103</v>
      </c>
      <c r="B19" s="26">
        <v>69303.600000000006</v>
      </c>
      <c r="C19" s="25" t="s">
        <v>29</v>
      </c>
      <c r="D19" s="26">
        <v>34224</v>
      </c>
    </row>
    <row r="20" spans="1:4" ht="29.25" thickBot="1">
      <c r="A20" s="16" t="s">
        <v>10</v>
      </c>
      <c r="B20" s="18">
        <f>SUM(B21:B21)</f>
        <v>0</v>
      </c>
      <c r="C20" s="9"/>
      <c r="D20" s="7"/>
    </row>
    <row r="21" spans="1:4" s="15" customFormat="1" ht="15.75" thickBot="1">
      <c r="A21" s="31"/>
      <c r="B21" s="26"/>
      <c r="C21" s="25"/>
      <c r="D21" s="26"/>
    </row>
    <row r="22" spans="1:4" s="6" customFormat="1" ht="43.5" outlineLevel="2" thickBot="1">
      <c r="A22" s="16" t="s">
        <v>11</v>
      </c>
      <c r="B22" s="18">
        <f>SUM(B23:B28)</f>
        <v>40042.080000000002</v>
      </c>
      <c r="C22" s="8"/>
      <c r="D22" s="7"/>
    </row>
    <row r="23" spans="1:4" s="15" customFormat="1" ht="15.75" thickBot="1">
      <c r="A23" s="31" t="s">
        <v>56</v>
      </c>
      <c r="B23" s="26">
        <v>3422.4</v>
      </c>
      <c r="C23" s="25" t="s">
        <v>29</v>
      </c>
      <c r="D23" s="26">
        <v>34224</v>
      </c>
    </row>
    <row r="24" spans="1:4" s="15" customFormat="1" ht="15.75" thickBot="1">
      <c r="A24" s="31" t="s">
        <v>57</v>
      </c>
      <c r="B24" s="26">
        <v>3422.4</v>
      </c>
      <c r="C24" s="25" t="s">
        <v>29</v>
      </c>
      <c r="D24" s="26">
        <v>34224</v>
      </c>
    </row>
    <row r="25" spans="1:4" s="15" customFormat="1" ht="15.75" thickBot="1">
      <c r="A25" s="31" t="s">
        <v>112</v>
      </c>
      <c r="B25" s="26">
        <v>3080.16</v>
      </c>
      <c r="C25" s="25" t="s">
        <v>29</v>
      </c>
      <c r="D25" s="26">
        <v>34224</v>
      </c>
    </row>
    <row r="26" spans="1:4" s="15" customFormat="1" ht="15.75" thickBot="1">
      <c r="A26" s="31" t="s">
        <v>113</v>
      </c>
      <c r="B26" s="26">
        <v>3080.16</v>
      </c>
      <c r="C26" s="25" t="s">
        <v>29</v>
      </c>
      <c r="D26" s="26">
        <v>34224</v>
      </c>
    </row>
    <row r="27" spans="1:4" s="15" customFormat="1" ht="15.75" thickBot="1">
      <c r="A27" s="31" t="s">
        <v>117</v>
      </c>
      <c r="B27" s="26">
        <v>13005.12</v>
      </c>
      <c r="C27" s="25" t="s">
        <v>29</v>
      </c>
      <c r="D27" s="26">
        <v>34224</v>
      </c>
    </row>
    <row r="28" spans="1:4" s="15" customFormat="1" ht="15.75" thickBot="1">
      <c r="A28" s="31" t="s">
        <v>118</v>
      </c>
      <c r="B28" s="26">
        <v>14031.84</v>
      </c>
      <c r="C28" s="25" t="s">
        <v>29</v>
      </c>
      <c r="D28" s="26">
        <v>34224</v>
      </c>
    </row>
    <row r="29" spans="1:4" s="6" customFormat="1" ht="43.5" outlineLevel="2" thickBot="1">
      <c r="A29" s="16" t="s">
        <v>12</v>
      </c>
      <c r="B29" s="18">
        <f>SUM(B30:B60)</f>
        <v>962682.90999999992</v>
      </c>
      <c r="C29" s="10"/>
      <c r="D29" s="10"/>
    </row>
    <row r="30" spans="1:4" s="15" customFormat="1" ht="15.75" thickBot="1">
      <c r="A30" s="31" t="s">
        <v>86</v>
      </c>
      <c r="B30" s="26">
        <v>2214</v>
      </c>
      <c r="C30" s="25" t="s">
        <v>36</v>
      </c>
      <c r="D30" s="26">
        <v>1</v>
      </c>
    </row>
    <row r="31" spans="1:4" s="15" customFormat="1" ht="15.75" thickBot="1">
      <c r="A31" s="31" t="s">
        <v>87</v>
      </c>
      <c r="B31" s="26">
        <v>494.78</v>
      </c>
      <c r="C31" s="25" t="s">
        <v>36</v>
      </c>
      <c r="D31" s="26">
        <v>1</v>
      </c>
    </row>
    <row r="32" spans="1:4" s="15" customFormat="1" ht="15.75" thickBot="1">
      <c r="A32" s="31" t="s">
        <v>87</v>
      </c>
      <c r="B32" s="26">
        <v>674.52</v>
      </c>
      <c r="C32" s="25" t="s">
        <v>36</v>
      </c>
      <c r="D32" s="26">
        <v>1</v>
      </c>
    </row>
    <row r="33" spans="1:4" s="15" customFormat="1" ht="15.75" thickBot="1">
      <c r="A33" s="31" t="s">
        <v>88</v>
      </c>
      <c r="B33" s="26">
        <v>1093.1400000000001</v>
      </c>
      <c r="C33" s="25" t="s">
        <v>33</v>
      </c>
      <c r="D33" s="26">
        <v>6</v>
      </c>
    </row>
    <row r="34" spans="1:4" s="15" customFormat="1" ht="15.75" thickBot="1">
      <c r="A34" s="31" t="s">
        <v>89</v>
      </c>
      <c r="B34" s="26">
        <v>33741.660000000003</v>
      </c>
      <c r="C34" s="25" t="s">
        <v>69</v>
      </c>
      <c r="D34" s="26">
        <v>1</v>
      </c>
    </row>
    <row r="35" spans="1:4" s="15" customFormat="1" ht="15.75" thickBot="1">
      <c r="A35" s="31" t="s">
        <v>90</v>
      </c>
      <c r="B35" s="26">
        <v>2155.67</v>
      </c>
      <c r="C35" s="25" t="s">
        <v>36</v>
      </c>
      <c r="D35" s="26">
        <v>1</v>
      </c>
    </row>
    <row r="36" spans="1:4" s="15" customFormat="1" ht="15.75" thickBot="1">
      <c r="A36" s="31" t="s">
        <v>77</v>
      </c>
      <c r="B36" s="26">
        <v>417.76</v>
      </c>
      <c r="C36" s="25" t="s">
        <v>30</v>
      </c>
      <c r="D36" s="26">
        <v>1</v>
      </c>
    </row>
    <row r="37" spans="1:4" s="15" customFormat="1" ht="15.75" thickBot="1">
      <c r="A37" s="31" t="s">
        <v>51</v>
      </c>
      <c r="B37" s="26">
        <v>588.6</v>
      </c>
      <c r="C37" s="25" t="s">
        <v>36</v>
      </c>
      <c r="D37" s="26">
        <v>3</v>
      </c>
    </row>
    <row r="38" spans="1:4" s="15" customFormat="1" ht="15.75" thickBot="1">
      <c r="A38" s="31" t="s">
        <v>71</v>
      </c>
      <c r="B38" s="26">
        <v>1024.03</v>
      </c>
      <c r="C38" s="25" t="s">
        <v>29</v>
      </c>
      <c r="D38" s="26">
        <v>1</v>
      </c>
    </row>
    <row r="39" spans="1:4" s="15" customFormat="1" ht="15.75" thickBot="1">
      <c r="A39" s="31" t="s">
        <v>72</v>
      </c>
      <c r="B39" s="26">
        <v>777865.83</v>
      </c>
      <c r="C39" s="25" t="s">
        <v>30</v>
      </c>
      <c r="D39" s="26">
        <v>1</v>
      </c>
    </row>
    <row r="40" spans="1:4" s="15" customFormat="1" ht="15.75" thickBot="1">
      <c r="A40" s="31" t="s">
        <v>73</v>
      </c>
      <c r="B40" s="26">
        <v>800</v>
      </c>
      <c r="C40" s="25" t="s">
        <v>59</v>
      </c>
      <c r="D40" s="26">
        <v>8</v>
      </c>
    </row>
    <row r="41" spans="1:4" s="15" customFormat="1" ht="15.75" thickBot="1">
      <c r="A41" s="31" t="s">
        <v>60</v>
      </c>
      <c r="B41" s="26">
        <v>814.25</v>
      </c>
      <c r="C41" s="25" t="s">
        <v>33</v>
      </c>
      <c r="D41" s="26">
        <v>5</v>
      </c>
    </row>
    <row r="42" spans="1:4" s="15" customFormat="1" ht="15.75" thickBot="1">
      <c r="A42" s="31" t="s">
        <v>61</v>
      </c>
      <c r="B42" s="26">
        <v>1724.8</v>
      </c>
      <c r="C42" s="25" t="s">
        <v>29</v>
      </c>
      <c r="D42" s="26">
        <v>0.5</v>
      </c>
    </row>
    <row r="43" spans="1:4" s="15" customFormat="1" ht="15.75" thickBot="1">
      <c r="A43" s="31" t="s">
        <v>80</v>
      </c>
      <c r="B43" s="26">
        <v>56777.15</v>
      </c>
      <c r="C43" s="25" t="s">
        <v>30</v>
      </c>
      <c r="D43" s="26">
        <v>1</v>
      </c>
    </row>
    <row r="44" spans="1:4" s="15" customFormat="1" ht="15.75" thickBot="1">
      <c r="A44" s="31" t="s">
        <v>37</v>
      </c>
      <c r="B44" s="26">
        <v>736.2</v>
      </c>
      <c r="C44" s="25" t="s">
        <v>36</v>
      </c>
      <c r="D44" s="26">
        <v>5</v>
      </c>
    </row>
    <row r="45" spans="1:4" s="15" customFormat="1" ht="15.75" thickBot="1">
      <c r="A45" s="31" t="s">
        <v>67</v>
      </c>
      <c r="B45" s="26">
        <v>489.9</v>
      </c>
      <c r="C45" s="25" t="s">
        <v>36</v>
      </c>
      <c r="D45" s="26">
        <v>1</v>
      </c>
    </row>
    <row r="46" spans="1:4" s="15" customFormat="1" ht="15.75" thickBot="1">
      <c r="A46" s="31" t="s">
        <v>85</v>
      </c>
      <c r="B46" s="26">
        <v>389.6</v>
      </c>
      <c r="C46" s="25" t="s">
        <v>36</v>
      </c>
      <c r="D46" s="26">
        <v>1</v>
      </c>
    </row>
    <row r="47" spans="1:4" s="15" customFormat="1" ht="15.75" thickBot="1">
      <c r="A47" s="31" t="s">
        <v>52</v>
      </c>
      <c r="B47" s="26">
        <v>697.08</v>
      </c>
      <c r="C47" s="25" t="s">
        <v>36</v>
      </c>
      <c r="D47" s="26">
        <v>3</v>
      </c>
    </row>
    <row r="48" spans="1:4" s="15" customFormat="1" ht="15.75" thickBot="1">
      <c r="A48" s="31" t="s">
        <v>123</v>
      </c>
      <c r="B48" s="26">
        <v>147.24</v>
      </c>
      <c r="C48" s="25" t="s">
        <v>36</v>
      </c>
      <c r="D48" s="26">
        <v>1</v>
      </c>
    </row>
    <row r="49" spans="1:4" s="15" customFormat="1" ht="15.75" thickBot="1">
      <c r="A49" s="31" t="s">
        <v>124</v>
      </c>
      <c r="B49" s="26">
        <v>330.51</v>
      </c>
      <c r="C49" s="25" t="s">
        <v>36</v>
      </c>
      <c r="D49" s="26">
        <v>1</v>
      </c>
    </row>
    <row r="50" spans="1:4" s="15" customFormat="1" ht="15.75" thickBot="1">
      <c r="A50" s="31" t="s">
        <v>125</v>
      </c>
      <c r="B50" s="26">
        <v>3925.6</v>
      </c>
      <c r="C50" s="25" t="s">
        <v>126</v>
      </c>
      <c r="D50" s="26">
        <v>10</v>
      </c>
    </row>
    <row r="51" spans="1:4" s="15" customFormat="1" ht="15.75" thickBot="1">
      <c r="A51" s="31" t="s">
        <v>127</v>
      </c>
      <c r="B51" s="26">
        <v>16790.099999999999</v>
      </c>
      <c r="C51" s="25" t="s">
        <v>36</v>
      </c>
      <c r="D51" s="26">
        <v>30</v>
      </c>
    </row>
    <row r="52" spans="1:4" s="15" customFormat="1" ht="15.75" thickBot="1">
      <c r="A52" s="31" t="s">
        <v>128</v>
      </c>
      <c r="B52" s="26">
        <v>489.66</v>
      </c>
      <c r="C52" s="25" t="s">
        <v>36</v>
      </c>
      <c r="D52" s="26">
        <v>1</v>
      </c>
    </row>
    <row r="53" spans="1:4" s="15" customFormat="1" ht="15.75" thickBot="1">
      <c r="A53" s="31" t="s">
        <v>129</v>
      </c>
      <c r="B53" s="26">
        <v>6074.4</v>
      </c>
      <c r="C53" s="25" t="s">
        <v>32</v>
      </c>
      <c r="D53" s="26">
        <v>8</v>
      </c>
    </row>
    <row r="54" spans="1:4" s="15" customFormat="1" ht="15.75" thickBot="1">
      <c r="A54" s="31" t="s">
        <v>42</v>
      </c>
      <c r="B54" s="26">
        <v>1032.8499999999999</v>
      </c>
      <c r="C54" s="25" t="s">
        <v>32</v>
      </c>
      <c r="D54" s="26">
        <v>1</v>
      </c>
    </row>
    <row r="55" spans="1:4" s="15" customFormat="1" ht="15.75" thickBot="1">
      <c r="A55" s="31" t="s">
        <v>111</v>
      </c>
      <c r="B55" s="26">
        <v>535.4</v>
      </c>
      <c r="C55" s="25" t="s">
        <v>33</v>
      </c>
      <c r="D55" s="26">
        <v>4</v>
      </c>
    </row>
    <row r="56" spans="1:4" s="15" customFormat="1" ht="15.75" thickBot="1">
      <c r="A56" s="31" t="s">
        <v>133</v>
      </c>
      <c r="B56" s="26">
        <v>357.17</v>
      </c>
      <c r="C56" s="25" t="s">
        <v>36</v>
      </c>
      <c r="D56" s="26">
        <v>1</v>
      </c>
    </row>
    <row r="57" spans="1:4" s="15" customFormat="1" ht="15.75" thickBot="1">
      <c r="A57" s="31" t="s">
        <v>53</v>
      </c>
      <c r="B57" s="26">
        <v>9642.9599999999991</v>
      </c>
      <c r="C57" s="25" t="s">
        <v>36</v>
      </c>
      <c r="D57" s="26">
        <v>2</v>
      </c>
    </row>
    <row r="58" spans="1:4" s="15" customFormat="1" ht="15.75" thickBot="1">
      <c r="A58" s="31" t="s">
        <v>40</v>
      </c>
      <c r="B58" s="26">
        <v>220.73</v>
      </c>
      <c r="C58" s="25" t="s">
        <v>36</v>
      </c>
      <c r="D58" s="26">
        <v>1</v>
      </c>
    </row>
    <row r="59" spans="1:4" s="15" customFormat="1" ht="15.75" thickBot="1">
      <c r="A59" s="31" t="s">
        <v>91</v>
      </c>
      <c r="B59" s="26">
        <v>36058.36</v>
      </c>
      <c r="C59" s="25" t="s">
        <v>36</v>
      </c>
      <c r="D59" s="26">
        <v>13</v>
      </c>
    </row>
    <row r="60" spans="1:4" s="15" customFormat="1" ht="15.75" thickBot="1">
      <c r="A60" s="31" t="s">
        <v>109</v>
      </c>
      <c r="B60" s="26">
        <v>4378.96</v>
      </c>
      <c r="C60" s="25" t="s">
        <v>36</v>
      </c>
      <c r="D60" s="26">
        <v>3.5</v>
      </c>
    </row>
    <row r="61" spans="1:4" s="6" customFormat="1" ht="57.75" outlineLevel="2" thickBot="1">
      <c r="A61" s="16" t="s">
        <v>13</v>
      </c>
      <c r="B61" s="20">
        <f>SUM(B62:B95)</f>
        <v>466369.94000000006</v>
      </c>
      <c r="C61" s="11"/>
      <c r="D61" s="11"/>
    </row>
    <row r="62" spans="1:4" s="15" customFormat="1" ht="15.75" thickBot="1">
      <c r="A62" s="31" t="s">
        <v>119</v>
      </c>
      <c r="B62" s="26">
        <v>3345.92</v>
      </c>
      <c r="C62" s="25" t="s">
        <v>36</v>
      </c>
      <c r="D62" s="26">
        <v>1</v>
      </c>
    </row>
    <row r="63" spans="1:4" s="15" customFormat="1" ht="15.75" thickBot="1">
      <c r="A63" s="31" t="s">
        <v>120</v>
      </c>
      <c r="B63" s="26">
        <v>285623.33</v>
      </c>
      <c r="C63" s="25" t="s">
        <v>121</v>
      </c>
      <c r="D63" s="26">
        <v>1</v>
      </c>
    </row>
    <row r="64" spans="1:4" s="15" customFormat="1" ht="15.75" thickBot="1">
      <c r="A64" s="31" t="s">
        <v>122</v>
      </c>
      <c r="B64" s="26">
        <v>7180</v>
      </c>
      <c r="C64" s="25" t="s">
        <v>43</v>
      </c>
      <c r="D64" s="26">
        <v>1</v>
      </c>
    </row>
    <row r="65" spans="1:4" s="15" customFormat="1" ht="15.75" thickBot="1">
      <c r="A65" s="31" t="s">
        <v>114</v>
      </c>
      <c r="B65" s="26">
        <v>3265.71</v>
      </c>
      <c r="C65" s="25" t="s">
        <v>49</v>
      </c>
      <c r="D65" s="26">
        <v>1</v>
      </c>
    </row>
    <row r="66" spans="1:4" s="15" customFormat="1" ht="15.75" thickBot="1">
      <c r="A66" s="31" t="s">
        <v>115</v>
      </c>
      <c r="B66" s="26">
        <v>1889.13</v>
      </c>
      <c r="C66" s="25" t="s">
        <v>36</v>
      </c>
      <c r="D66" s="26">
        <v>1</v>
      </c>
    </row>
    <row r="67" spans="1:4" s="15" customFormat="1" ht="15.75" thickBot="1">
      <c r="A67" s="31" t="s">
        <v>116</v>
      </c>
      <c r="B67" s="26">
        <v>1597.75</v>
      </c>
      <c r="C67" s="25" t="s">
        <v>32</v>
      </c>
      <c r="D67" s="26">
        <v>5</v>
      </c>
    </row>
    <row r="68" spans="1:4" s="15" customFormat="1" ht="15.75" thickBot="1">
      <c r="A68" s="31" t="s">
        <v>95</v>
      </c>
      <c r="B68" s="26">
        <v>2849.4</v>
      </c>
      <c r="C68" s="25" t="s">
        <v>36</v>
      </c>
      <c r="D68" s="26">
        <v>2</v>
      </c>
    </row>
    <row r="69" spans="1:4" s="15" customFormat="1" ht="15.75" thickBot="1">
      <c r="A69" s="31" t="s">
        <v>96</v>
      </c>
      <c r="B69" s="26">
        <v>1992.07</v>
      </c>
      <c r="C69" s="25" t="s">
        <v>36</v>
      </c>
      <c r="D69" s="26">
        <v>1</v>
      </c>
    </row>
    <row r="70" spans="1:4" s="15" customFormat="1" ht="15.75" thickBot="1">
      <c r="A70" s="31" t="s">
        <v>41</v>
      </c>
      <c r="B70" s="26">
        <v>3049.95</v>
      </c>
      <c r="C70" s="25" t="s">
        <v>36</v>
      </c>
      <c r="D70" s="26">
        <v>5</v>
      </c>
    </row>
    <row r="71" spans="1:4" s="15" customFormat="1" ht="15.75" thickBot="1">
      <c r="A71" s="31" t="s">
        <v>97</v>
      </c>
      <c r="B71" s="26">
        <v>1550.15</v>
      </c>
      <c r="C71" s="25" t="s">
        <v>36</v>
      </c>
      <c r="D71" s="26">
        <v>1</v>
      </c>
    </row>
    <row r="72" spans="1:4" s="15" customFormat="1" ht="15.75" thickBot="1">
      <c r="A72" s="31" t="s">
        <v>92</v>
      </c>
      <c r="B72" s="26">
        <v>2186.2800000000002</v>
      </c>
      <c r="C72" s="25" t="s">
        <v>38</v>
      </c>
      <c r="D72" s="26">
        <v>1</v>
      </c>
    </row>
    <row r="73" spans="1:4" s="15" customFormat="1" ht="15.75" thickBot="1">
      <c r="A73" s="31" t="s">
        <v>93</v>
      </c>
      <c r="B73" s="26">
        <v>1620.44</v>
      </c>
      <c r="C73" s="25" t="s">
        <v>33</v>
      </c>
      <c r="D73" s="26">
        <v>2</v>
      </c>
    </row>
    <row r="74" spans="1:4" s="15" customFormat="1" ht="15.75" thickBot="1">
      <c r="A74" s="31" t="s">
        <v>62</v>
      </c>
      <c r="B74" s="26">
        <v>1730.61</v>
      </c>
      <c r="C74" s="25" t="s">
        <v>31</v>
      </c>
      <c r="D74" s="26">
        <v>3</v>
      </c>
    </row>
    <row r="75" spans="1:4" s="15" customFormat="1" ht="15.75" thickBot="1">
      <c r="A75" s="31" t="s">
        <v>63</v>
      </c>
      <c r="B75" s="26">
        <v>1727.65</v>
      </c>
      <c r="C75" s="25" t="s">
        <v>36</v>
      </c>
      <c r="D75" s="26">
        <v>5</v>
      </c>
    </row>
    <row r="76" spans="1:4" s="15" customFormat="1" ht="15.75" thickBot="1">
      <c r="A76" s="31" t="s">
        <v>64</v>
      </c>
      <c r="B76" s="26">
        <v>958.06</v>
      </c>
      <c r="C76" s="25" t="s">
        <v>36</v>
      </c>
      <c r="D76" s="26">
        <v>1</v>
      </c>
    </row>
    <row r="77" spans="1:4" s="15" customFormat="1" ht="15.75" thickBot="1">
      <c r="A77" s="31" t="s">
        <v>65</v>
      </c>
      <c r="B77" s="26">
        <v>1300.3900000000001</v>
      </c>
      <c r="C77" s="25" t="s">
        <v>33</v>
      </c>
      <c r="D77" s="26">
        <v>1</v>
      </c>
    </row>
    <row r="78" spans="1:4" s="15" customFormat="1" ht="15.75" thickBot="1">
      <c r="A78" s="31" t="s">
        <v>66</v>
      </c>
      <c r="B78" s="26">
        <v>3789.81</v>
      </c>
      <c r="C78" s="25" t="s">
        <v>33</v>
      </c>
      <c r="D78" s="26">
        <v>3</v>
      </c>
    </row>
    <row r="79" spans="1:4" s="15" customFormat="1" ht="15.75" thickBot="1">
      <c r="A79" s="31" t="s">
        <v>68</v>
      </c>
      <c r="B79" s="26">
        <v>647.72</v>
      </c>
      <c r="C79" s="25" t="s">
        <v>69</v>
      </c>
      <c r="D79" s="26">
        <v>2</v>
      </c>
    </row>
    <row r="80" spans="1:4" s="15" customFormat="1" ht="15.75" thickBot="1">
      <c r="A80" s="31" t="s">
        <v>70</v>
      </c>
      <c r="B80" s="26">
        <v>1117</v>
      </c>
      <c r="C80" s="25" t="s">
        <v>36</v>
      </c>
      <c r="D80" s="26">
        <v>1</v>
      </c>
    </row>
    <row r="81" spans="1:4" s="15" customFormat="1" ht="15.75" thickBot="1">
      <c r="A81" s="31" t="s">
        <v>46</v>
      </c>
      <c r="B81" s="26">
        <v>1117.43</v>
      </c>
      <c r="C81" s="25" t="s">
        <v>36</v>
      </c>
      <c r="D81" s="26">
        <v>1</v>
      </c>
    </row>
    <row r="82" spans="1:4" s="15" customFormat="1" ht="15.75" thickBot="1">
      <c r="A82" s="31" t="s">
        <v>78</v>
      </c>
      <c r="B82" s="26">
        <v>1153.74</v>
      </c>
      <c r="C82" s="25" t="s">
        <v>33</v>
      </c>
      <c r="D82" s="26">
        <v>2</v>
      </c>
    </row>
    <row r="83" spans="1:4" s="15" customFormat="1" ht="15.75" thickBot="1">
      <c r="A83" s="31" t="s">
        <v>74</v>
      </c>
      <c r="B83" s="26">
        <v>38900</v>
      </c>
      <c r="C83" s="25" t="s">
        <v>30</v>
      </c>
      <c r="D83" s="26">
        <v>1</v>
      </c>
    </row>
    <row r="84" spans="1:4" s="15" customFormat="1" ht="15.75" thickBot="1">
      <c r="A84" s="31" t="s">
        <v>45</v>
      </c>
      <c r="B84" s="26">
        <v>4217.3999999999996</v>
      </c>
      <c r="C84" s="25" t="s">
        <v>30</v>
      </c>
      <c r="D84" s="26">
        <v>5</v>
      </c>
    </row>
    <row r="85" spans="1:4" s="15" customFormat="1" ht="15.75" thickBot="1">
      <c r="A85" s="31" t="s">
        <v>47</v>
      </c>
      <c r="B85" s="26">
        <v>3319.8</v>
      </c>
      <c r="C85" s="25" t="s">
        <v>33</v>
      </c>
      <c r="D85" s="26">
        <v>27.5</v>
      </c>
    </row>
    <row r="86" spans="1:4" s="15" customFormat="1" ht="15.75" thickBot="1">
      <c r="A86" s="31" t="s">
        <v>39</v>
      </c>
      <c r="B86" s="26">
        <v>847.16</v>
      </c>
      <c r="C86" s="25" t="s">
        <v>36</v>
      </c>
      <c r="D86" s="26">
        <v>1</v>
      </c>
    </row>
    <row r="87" spans="1:4" s="15" customFormat="1" ht="15.75" thickBot="1">
      <c r="A87" s="31" t="s">
        <v>54</v>
      </c>
      <c r="B87" s="26">
        <v>27408.639999999999</v>
      </c>
      <c r="C87" s="25" t="s">
        <v>36</v>
      </c>
      <c r="D87" s="26">
        <v>4</v>
      </c>
    </row>
    <row r="88" spans="1:4" s="15" customFormat="1" ht="15.75" thickBot="1">
      <c r="A88" s="31" t="s">
        <v>55</v>
      </c>
      <c r="B88" s="26">
        <v>2152.4699999999998</v>
      </c>
      <c r="C88" s="25" t="s">
        <v>36</v>
      </c>
      <c r="D88" s="26">
        <v>1</v>
      </c>
    </row>
    <row r="89" spans="1:4" s="15" customFormat="1" ht="15.75" thickBot="1">
      <c r="A89" s="31" t="s">
        <v>35</v>
      </c>
      <c r="B89" s="26">
        <v>1405.88</v>
      </c>
      <c r="C89" s="25" t="s">
        <v>36</v>
      </c>
      <c r="D89" s="26">
        <v>1</v>
      </c>
    </row>
    <row r="90" spans="1:4" s="15" customFormat="1" ht="15.75" thickBot="1">
      <c r="A90" s="31" t="s">
        <v>27</v>
      </c>
      <c r="B90" s="26">
        <v>6238.65</v>
      </c>
      <c r="C90" s="25" t="s">
        <v>28</v>
      </c>
      <c r="D90" s="26">
        <v>11</v>
      </c>
    </row>
    <row r="91" spans="1:4" s="15" customFormat="1" ht="15.75" thickBot="1">
      <c r="A91" s="31" t="s">
        <v>130</v>
      </c>
      <c r="B91" s="26">
        <v>3765.8</v>
      </c>
      <c r="C91" s="25" t="s">
        <v>36</v>
      </c>
      <c r="D91" s="26">
        <v>4</v>
      </c>
    </row>
    <row r="92" spans="1:4" s="15" customFormat="1" ht="15.75" thickBot="1">
      <c r="A92" s="31" t="s">
        <v>131</v>
      </c>
      <c r="B92" s="26">
        <v>5666.55</v>
      </c>
      <c r="C92" s="25" t="s">
        <v>36</v>
      </c>
      <c r="D92" s="26">
        <v>3</v>
      </c>
    </row>
    <row r="93" spans="1:4" s="15" customFormat="1" ht="15.75" thickBot="1">
      <c r="A93" s="31" t="s">
        <v>132</v>
      </c>
      <c r="B93" s="26">
        <v>4664.8900000000003</v>
      </c>
      <c r="C93" s="25" t="s">
        <v>38</v>
      </c>
      <c r="D93" s="26">
        <v>1</v>
      </c>
    </row>
    <row r="94" spans="1:4" s="15" customFormat="1" ht="15.75" thickBot="1">
      <c r="A94" s="31" t="s">
        <v>48</v>
      </c>
      <c r="B94" s="26">
        <v>36808.5</v>
      </c>
      <c r="C94" s="25" t="s">
        <v>31</v>
      </c>
      <c r="D94" s="26">
        <v>53</v>
      </c>
    </row>
    <row r="95" spans="1:4" s="15" customFormat="1" ht="15.75" thickBot="1">
      <c r="A95" s="31" t="s">
        <v>34</v>
      </c>
      <c r="B95" s="26">
        <v>1281.6600000000001</v>
      </c>
      <c r="C95" s="25" t="s">
        <v>36</v>
      </c>
      <c r="D95" s="26">
        <v>3</v>
      </c>
    </row>
    <row r="96" spans="1:4" ht="28.5">
      <c r="A96" s="16" t="s">
        <v>14</v>
      </c>
      <c r="B96" s="20"/>
      <c r="C96" s="11"/>
      <c r="D96" s="11"/>
    </row>
    <row r="97" spans="1:4" ht="28.5">
      <c r="A97" s="16" t="s">
        <v>15</v>
      </c>
      <c r="B97" s="18">
        <v>0</v>
      </c>
      <c r="C97" s="8"/>
      <c r="D97" s="7"/>
    </row>
    <row r="98" spans="1:4" s="6" customFormat="1" ht="28.5" outlineLevel="2">
      <c r="A98" s="16" t="s">
        <v>16</v>
      </c>
      <c r="B98" s="18">
        <v>0</v>
      </c>
      <c r="C98" s="8"/>
      <c r="D98" s="7"/>
    </row>
    <row r="99" spans="1:4" ht="38.25" customHeight="1" thickBot="1">
      <c r="A99" s="16" t="s">
        <v>17</v>
      </c>
      <c r="B99" s="18">
        <f>SUM(B100:B100)</f>
        <v>3035.12</v>
      </c>
      <c r="C99" s="8"/>
      <c r="D99" s="7"/>
    </row>
    <row r="100" spans="1:4" s="15" customFormat="1" ht="15.75" thickBot="1">
      <c r="A100" s="31" t="s">
        <v>110</v>
      </c>
      <c r="B100" s="26">
        <v>3035.12</v>
      </c>
      <c r="C100" s="25" t="s">
        <v>29</v>
      </c>
      <c r="D100" s="26">
        <v>11</v>
      </c>
    </row>
    <row r="101" spans="1:4" s="6" customFormat="1" ht="29.25" outlineLevel="2" thickBot="1">
      <c r="A101" s="16" t="s">
        <v>18</v>
      </c>
      <c r="B101" s="18">
        <f>SUM(B102:B103)</f>
        <v>17967.599999999999</v>
      </c>
      <c r="C101" s="8"/>
      <c r="D101" s="7"/>
    </row>
    <row r="102" spans="1:4" s="15" customFormat="1" ht="15.75" thickBot="1">
      <c r="A102" s="31" t="s">
        <v>100</v>
      </c>
      <c r="B102" s="26">
        <v>8556</v>
      </c>
      <c r="C102" s="25" t="s">
        <v>29</v>
      </c>
      <c r="D102" s="26">
        <v>34224</v>
      </c>
    </row>
    <row r="103" spans="1:4" s="15" customFormat="1" ht="15.75" thickBot="1">
      <c r="A103" s="31" t="s">
        <v>101</v>
      </c>
      <c r="B103" s="26">
        <v>9411.6</v>
      </c>
      <c r="C103" s="25" t="s">
        <v>29</v>
      </c>
      <c r="D103" s="26">
        <v>34224</v>
      </c>
    </row>
    <row r="104" spans="1:4" s="6" customFormat="1" ht="29.25" outlineLevel="2" thickBot="1">
      <c r="A104" s="16" t="s">
        <v>19</v>
      </c>
      <c r="B104" s="18">
        <f>SUM(B105:B106)</f>
        <v>67352.83</v>
      </c>
      <c r="C104" s="8"/>
      <c r="D104" s="7"/>
    </row>
    <row r="105" spans="1:4" s="15" customFormat="1" ht="15.75" thickBot="1">
      <c r="A105" s="31" t="s">
        <v>98</v>
      </c>
      <c r="B105" s="26">
        <v>32855.040000000001</v>
      </c>
      <c r="C105" s="25" t="s">
        <v>29</v>
      </c>
      <c r="D105" s="26">
        <v>34224</v>
      </c>
    </row>
    <row r="106" spans="1:4" s="15" customFormat="1" ht="15.75" thickBot="1">
      <c r="A106" s="31" t="s">
        <v>99</v>
      </c>
      <c r="B106" s="26">
        <v>34497.79</v>
      </c>
      <c r="C106" s="25" t="s">
        <v>29</v>
      </c>
      <c r="D106" s="26">
        <v>34224</v>
      </c>
    </row>
    <row r="107" spans="1:4" s="6" customFormat="1" ht="42.75" outlineLevel="2">
      <c r="A107" s="16" t="s">
        <v>20</v>
      </c>
      <c r="B107" s="18">
        <v>0</v>
      </c>
      <c r="C107" s="8"/>
      <c r="D107" s="7"/>
    </row>
    <row r="108" spans="1:4" s="6" customFormat="1" ht="57.75" outlineLevel="2" thickBot="1">
      <c r="A108" s="16" t="s">
        <v>21</v>
      </c>
      <c r="B108" s="18">
        <f>SUM(B109:B122)</f>
        <v>220063.31</v>
      </c>
      <c r="C108" s="8"/>
      <c r="D108" s="7"/>
    </row>
    <row r="109" spans="1:4" s="15" customFormat="1" ht="15.75" thickBot="1">
      <c r="A109" s="31" t="s">
        <v>104</v>
      </c>
      <c r="B109" s="26">
        <v>502.94</v>
      </c>
      <c r="C109" s="25" t="s">
        <v>36</v>
      </c>
      <c r="D109" s="26">
        <v>1</v>
      </c>
    </row>
    <row r="110" spans="1:4" s="15" customFormat="1" ht="15.75" thickBot="1">
      <c r="A110" s="31" t="s">
        <v>105</v>
      </c>
      <c r="B110" s="26">
        <v>94116</v>
      </c>
      <c r="C110" s="25" t="s">
        <v>29</v>
      </c>
      <c r="D110" s="26">
        <v>34224</v>
      </c>
    </row>
    <row r="111" spans="1:4" s="15" customFormat="1" ht="15.75" thickBot="1">
      <c r="A111" s="31" t="s">
        <v>106</v>
      </c>
      <c r="B111" s="26">
        <v>103219.56</v>
      </c>
      <c r="C111" s="25" t="s">
        <v>29</v>
      </c>
      <c r="D111" s="26">
        <v>34224</v>
      </c>
    </row>
    <row r="112" spans="1:4" s="15" customFormat="1" ht="15.75" thickBot="1">
      <c r="A112" s="31" t="s">
        <v>44</v>
      </c>
      <c r="B112" s="26">
        <v>907.68</v>
      </c>
      <c r="C112" s="25" t="s">
        <v>33</v>
      </c>
      <c r="D112" s="26">
        <v>2</v>
      </c>
    </row>
    <row r="113" spans="1:4" s="15" customFormat="1" ht="15.75" thickBot="1">
      <c r="A113" s="31" t="s">
        <v>50</v>
      </c>
      <c r="B113" s="26">
        <v>5115.93</v>
      </c>
      <c r="C113" s="25" t="s">
        <v>36</v>
      </c>
      <c r="D113" s="26">
        <v>3</v>
      </c>
    </row>
    <row r="114" spans="1:4" s="15" customFormat="1" ht="15.75" thickBot="1">
      <c r="A114" s="31" t="s">
        <v>94</v>
      </c>
      <c r="B114" s="26">
        <v>741.41</v>
      </c>
      <c r="C114" s="25" t="s">
        <v>30</v>
      </c>
      <c r="D114" s="26">
        <v>1</v>
      </c>
    </row>
    <row r="115" spans="1:4" s="15" customFormat="1" ht="15.75" thickBot="1">
      <c r="A115" s="31" t="s">
        <v>81</v>
      </c>
      <c r="B115" s="26">
        <v>1377.05</v>
      </c>
      <c r="C115" s="25" t="s">
        <v>36</v>
      </c>
      <c r="D115" s="26">
        <v>5</v>
      </c>
    </row>
    <row r="116" spans="1:4" s="15" customFormat="1" ht="15.75" thickBot="1">
      <c r="A116" s="31" t="s">
        <v>82</v>
      </c>
      <c r="B116" s="26">
        <v>1377.05</v>
      </c>
      <c r="C116" s="25" t="s">
        <v>36</v>
      </c>
      <c r="D116" s="26">
        <v>5</v>
      </c>
    </row>
    <row r="117" spans="1:4" s="15" customFormat="1" ht="15.75" thickBot="1">
      <c r="A117" s="31" t="s">
        <v>83</v>
      </c>
      <c r="B117" s="26">
        <v>3301.64</v>
      </c>
      <c r="C117" s="25" t="s">
        <v>36</v>
      </c>
      <c r="D117" s="26">
        <v>4</v>
      </c>
    </row>
    <row r="118" spans="1:4" s="15" customFormat="1" ht="15.75" thickBot="1">
      <c r="A118" s="31" t="s">
        <v>84</v>
      </c>
      <c r="B118" s="26">
        <v>826.23</v>
      </c>
      <c r="C118" s="25" t="s">
        <v>36</v>
      </c>
      <c r="D118" s="26">
        <v>3</v>
      </c>
    </row>
    <row r="119" spans="1:4" s="15" customFormat="1" ht="15.75" thickBot="1">
      <c r="A119" s="31" t="s">
        <v>79</v>
      </c>
      <c r="B119" s="26">
        <v>1227.2</v>
      </c>
      <c r="C119" s="25" t="s">
        <v>36</v>
      </c>
      <c r="D119" s="26">
        <v>40</v>
      </c>
    </row>
    <row r="120" spans="1:4" s="15" customFormat="1" ht="15.75" thickBot="1">
      <c r="A120" s="31" t="s">
        <v>75</v>
      </c>
      <c r="B120" s="26">
        <v>581.80999999999995</v>
      </c>
      <c r="C120" s="25" t="s">
        <v>29</v>
      </c>
      <c r="D120" s="26">
        <v>34224</v>
      </c>
    </row>
    <row r="121" spans="1:4" s="15" customFormat="1" ht="15.75" thickBot="1">
      <c r="A121" s="31" t="s">
        <v>76</v>
      </c>
      <c r="B121" s="26">
        <v>581.80999999999995</v>
      </c>
      <c r="C121" s="25" t="s">
        <v>29</v>
      </c>
      <c r="D121" s="26">
        <v>34224</v>
      </c>
    </row>
    <row r="122" spans="1:4" s="15" customFormat="1" ht="15.75" thickBot="1">
      <c r="A122" s="31" t="s">
        <v>58</v>
      </c>
      <c r="B122" s="26">
        <v>6187</v>
      </c>
      <c r="C122" s="25" t="s">
        <v>59</v>
      </c>
      <c r="D122" s="26">
        <v>575</v>
      </c>
    </row>
    <row r="123" spans="1:4">
      <c r="A123" s="16" t="s">
        <v>22</v>
      </c>
      <c r="B123" s="18">
        <f>B124</f>
        <v>7200</v>
      </c>
      <c r="C123" s="8"/>
      <c r="D123" s="7"/>
    </row>
    <row r="124" spans="1:4" ht="45">
      <c r="A124" s="32" t="s">
        <v>4</v>
      </c>
      <c r="B124" s="21">
        <f>D124*12*5</f>
        <v>7200</v>
      </c>
      <c r="C124" s="9" t="s">
        <v>3</v>
      </c>
      <c r="D124" s="9">
        <v>120</v>
      </c>
    </row>
    <row r="125" spans="1:4">
      <c r="A125" s="16" t="s">
        <v>140</v>
      </c>
      <c r="B125" s="22">
        <f>B14+B17+B20+B22+B29+B61+B99+B101+B104+B107+B1037+B108+B97+B96</f>
        <v>2202404.7500000005</v>
      </c>
      <c r="C125" s="12" t="s">
        <v>23</v>
      </c>
      <c r="D125" s="7"/>
    </row>
    <row r="126" spans="1:4">
      <c r="A126" s="16" t="s">
        <v>141</v>
      </c>
      <c r="B126" s="18">
        <f>B125*1.2+B123</f>
        <v>2650085.7000000007</v>
      </c>
      <c r="C126" s="12" t="s">
        <v>23</v>
      </c>
      <c r="D126" s="7"/>
    </row>
    <row r="127" spans="1:4">
      <c r="A127" s="16" t="s">
        <v>142</v>
      </c>
      <c r="B127" s="18">
        <f>B6+B9-B126+B4</f>
        <v>-62541.03980000061</v>
      </c>
      <c r="C127" s="12" t="s">
        <v>23</v>
      </c>
      <c r="D127" s="7"/>
    </row>
  </sheetData>
  <mergeCells count="4">
    <mergeCell ref="A13:D13"/>
    <mergeCell ref="B2:D2"/>
    <mergeCell ref="A5:D5"/>
    <mergeCell ref="A1:D1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2020-05-26T23:25:17Z</cp:lastPrinted>
  <dcterms:created xsi:type="dcterms:W3CDTF">2016-03-18T02:51:51Z</dcterms:created>
  <dcterms:modified xsi:type="dcterms:W3CDTF">2022-02-16T07:08:01Z</dcterms:modified>
</cp:coreProperties>
</file>