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05" windowWidth="21015" windowHeight="9210"/>
  </bookViews>
  <sheets>
    <sheet name="Юности, д. 8 " sheetId="1" r:id="rId1"/>
    <sheet name="Работы 2020" sheetId="5" r:id="rId2"/>
    <sheet name="Справка" sheetId="6" r:id="rId3"/>
  </sheets>
  <externalReferences>
    <externalReference r:id="rId4"/>
  </externalReferences>
  <definedNames>
    <definedName name="_xlnm._FilterDatabase" localSheetId="1" hidden="1">'Работы 2020'!$A$3:$E$34</definedName>
    <definedName name="_xlnm.Print_Area" localSheetId="0">'Юности, д. 8 '!$A$1:$E$73</definedName>
  </definedNames>
  <calcPr calcId="145621"/>
</workbook>
</file>

<file path=xl/calcChain.xml><?xml version="1.0" encoding="utf-8"?>
<calcChain xmlns="http://schemas.openxmlformats.org/spreadsheetml/2006/main">
  <c r="B72" i="1" l="1"/>
  <c r="B62" i="1"/>
  <c r="B55" i="1"/>
  <c r="B36" i="1"/>
  <c r="B28" i="1"/>
  <c r="B47" i="5"/>
  <c r="B7" i="1" l="1"/>
  <c r="B58" i="1"/>
  <c r="B69" i="1" l="1"/>
  <c r="B68" i="1" s="1"/>
  <c r="B21" i="1"/>
  <c r="B18" i="1"/>
  <c r="B15" i="1"/>
  <c r="B12" i="1"/>
  <c r="B9" i="1"/>
  <c r="B8" i="1" s="1"/>
  <c r="B10" i="1" s="1"/>
  <c r="B70" i="1" l="1"/>
  <c r="B71" i="1" s="1"/>
  <c r="B73" i="1" s="1"/>
  <c r="H70" i="1" l="1"/>
</calcChain>
</file>

<file path=xl/sharedStrings.xml><?xml version="1.0" encoding="utf-8"?>
<sst xmlns="http://schemas.openxmlformats.org/spreadsheetml/2006/main" count="232" uniqueCount="98">
  <si>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</si>
  <si>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Наименование работ (услуг)</t>
  </si>
  <si>
    <t>Ед.изм.</t>
  </si>
  <si>
    <t>Количество работ (ед.)</t>
  </si>
  <si>
    <t>Доходы от нежилых помещений и провайдеров:</t>
  </si>
  <si>
    <t>Провайдеры:</t>
  </si>
  <si>
    <t>Расходы по дому:</t>
  </si>
  <si>
    <t>м2</t>
  </si>
  <si>
    <t>сантехника</t>
  </si>
  <si>
    <t>1.Расходы по снятию показаний с ИПУ по электроэнергии</t>
  </si>
  <si>
    <t>кол-во показаний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</si>
  <si>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</si>
  <si>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</si>
  <si>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</si>
  <si>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Чел.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</si>
  <si>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</si>
  <si>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</si>
  <si>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</si>
  <si>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</si>
  <si>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</si>
  <si>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</si>
  <si>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</si>
  <si>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</si>
  <si>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</si>
  <si>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</si>
  <si>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</si>
  <si>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</si>
  <si>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 xml:space="preserve">Годовая фактическая стоимость работ (услуг) </t>
  </si>
  <si>
    <t>Адрес: Юности, д. 8</t>
  </si>
  <si>
    <t>1 стояк</t>
  </si>
  <si>
    <t>Наименование работ</t>
  </si>
  <si>
    <t>Ед.изм</t>
  </si>
  <si>
    <t>Кол-во</t>
  </si>
  <si>
    <t>1м</t>
  </si>
  <si>
    <t>Доходы по дому:</t>
  </si>
  <si>
    <t xml:space="preserve">По адресу ЮНОСТИ ул. д.8                                               </t>
  </si>
  <si>
    <t>Выезд а/машины по заявке</t>
  </si>
  <si>
    <t>выезд</t>
  </si>
  <si>
    <t>Закрытие и открытие стояков</t>
  </si>
  <si>
    <t>Осмотр подвала</t>
  </si>
  <si>
    <t>1 дом</t>
  </si>
  <si>
    <t>шт.</t>
  </si>
  <si>
    <t>руб.</t>
  </si>
  <si>
    <t xml:space="preserve">Накопительная по работам за период c  01.01.2020 по  31.12.2020 г.                                                                                   </t>
  </si>
  <si>
    <t>Cуммa</t>
  </si>
  <si>
    <t>Вывоз ТКО 1,2 кв. 2020 г. К=0,6;0,8;0,85;0,9;1</t>
  </si>
  <si>
    <t>Гор. вода потр.при содер.общего имущ-ва  в МКД 3,4 кв.2020г. 1-5эт.К=0</t>
  </si>
  <si>
    <t>Гор.вода потр.при содер.общего имущ-ва в МКД 1,2 кв.2020г. 1-5 эт.К=0,</t>
  </si>
  <si>
    <t>Замена врезки на радиаторе</t>
  </si>
  <si>
    <t>Монтаж освещения над под-м с точкой подкл.от пл-ки(светильник на движе</t>
  </si>
  <si>
    <t>1подъезд</t>
  </si>
  <si>
    <t>Организация мест накоп.ртуть сод-х ламп 1,2 кв. 2020г. К=0,6;0,8;0,89</t>
  </si>
  <si>
    <t>Организация мест накоп.ртуть сод-х ламп 3,4 кв. 2020г. К=0,6;0,8;0,85;</t>
  </si>
  <si>
    <t>Освещение подвальное</t>
  </si>
  <si>
    <t>подвал</t>
  </si>
  <si>
    <t>Осмотр сантех. оборудования</t>
  </si>
  <si>
    <t>Очистка канализационной сети</t>
  </si>
  <si>
    <t>м</t>
  </si>
  <si>
    <t>Очистка труб ХВС, ГВС</t>
  </si>
  <si>
    <t>Покраска, изоляция труб отопления</t>
  </si>
  <si>
    <t>дом</t>
  </si>
  <si>
    <t>Прочистка вентиляции</t>
  </si>
  <si>
    <t>Ремонт межпанельных швов монтажной пеной с использованием автовышки</t>
  </si>
  <si>
    <t>Сброс воздуха со стояков отопления с использованием а/м газель</t>
  </si>
  <si>
    <t>Смена задвижек д.80</t>
  </si>
  <si>
    <t>Смена труб ХВС д.32</t>
  </si>
  <si>
    <t>Содержание ДРС 1,2 кв. 2020 г. коэф. 0,8</t>
  </si>
  <si>
    <t>Содержание ДРС 3,4 кв. 2020 г. коэф.0,8;0,85;0,9;1</t>
  </si>
  <si>
    <t>Уборка МОП 1,2 кв. 2020 г. К=0,8</t>
  </si>
  <si>
    <t>Уборка МОП 3,4 кв. 2020 г. К=0,8</t>
  </si>
  <si>
    <t>Уборка придомовой территории 1,2 кв. 2020 г. К=0,8</t>
  </si>
  <si>
    <t>Уборка придомовой территории 3,4 кв. 2020 г. К=0,6;0,8</t>
  </si>
  <si>
    <t>Управление жилым фондом 1,2 кв. 2020г. К=0,6;0,8;0,85;0,9;1</t>
  </si>
  <si>
    <t>Управление жилым фондом 3,4 кв. 2020г. К=0,6;0,8;0,85;0,9;1</t>
  </si>
  <si>
    <t>Установка светильников с датчиком на движение</t>
  </si>
  <si>
    <t>шт</t>
  </si>
  <si>
    <t>Устройство герметичных перегородок</t>
  </si>
  <si>
    <t>Устройство примыканий из оц-ой кровельной стали с выст-им элемен.вентш</t>
  </si>
  <si>
    <t>Хол.вода потр.при содер.общ.имущ. в МКД 1,2 кв.2020г.1-5эт.К=0,6;0,8</t>
  </si>
  <si>
    <t>Хол.вода потр.при содер.общ.имущ. в МКД 3,4 кв.2020г.1-5эт.К=0,8</t>
  </si>
  <si>
    <t>Электрическая энергия потр.при содержании общего имущ. МКД 1,2 кв.2020</t>
  </si>
  <si>
    <t>Электрическая энергия потр.при содержании общего имущ. МКД 3,4 кв.2020</t>
  </si>
  <si>
    <t>замена задвижек хвс</t>
  </si>
  <si>
    <t>замена стояка отопления в подъезде</t>
  </si>
  <si>
    <t>стояк</t>
  </si>
  <si>
    <t>замена тройника</t>
  </si>
  <si>
    <t>посадка саженцев</t>
  </si>
  <si>
    <t>ремонт электропроводки в техническом помещении</t>
  </si>
  <si>
    <t>снятие температурных параметров</t>
  </si>
  <si>
    <t>период: 01.01.2020-31.12.2020</t>
  </si>
  <si>
    <t>Всего начислено за период с 01.01.2020 г. по 31.12.2020 г.</t>
  </si>
  <si>
    <t>Всего оплачено за период с 01.01.2020 г. по 31.12.2020 г.</t>
  </si>
  <si>
    <t>Дебиторская задолженность (переплата ) на 31.12.2020 г.</t>
  </si>
  <si>
    <t>Всего доходов по дому за 2020 г.</t>
  </si>
  <si>
    <t>Всего расходов по дому за 2020 г.</t>
  </si>
  <si>
    <t>Всего расходов по дому с НДС за 2020 г.</t>
  </si>
  <si>
    <t>Конечное сальдо по дому на 31.12.2020 г.</t>
  </si>
  <si>
    <t>Конечное сальдо с учетом дебиторской задолженности (переплаты) на 31.12.2020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</si>
</sst>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&quot; &quot;##0.00_-;\-* #&quot; &quot;##0.00_-;_-* &quot;-&quot;??_-;_-@_-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3F3F3F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3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2" borderId="1" applyNumberFormat="0" applyAlignment="0" applyProtection="0"/>
    <xf numFmtId="0" fontId="11" fillId="0" borderId="0" applyNumberFormat="0" applyFill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6" applyNumberFormat="0" applyAlignment="0" applyProtection="0"/>
    <xf numFmtId="0" fontId="19" fillId="2" borderId="6" applyNumberFormat="0" applyAlignment="0" applyProtection="0"/>
    <xf numFmtId="0" fontId="20" fillId="0" borderId="7" applyNumberFormat="0" applyFill="0" applyAlignment="0" applyProtection="0"/>
    <xf numFmtId="0" fontId="21" fillId="7" borderId="8" applyNumberFormat="0" applyAlignment="0" applyProtection="0"/>
    <xf numFmtId="0" fontId="22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23" fillId="0" borderId="0" applyNumberFormat="0" applyFill="0" applyBorder="0" applyAlignment="0" applyProtection="0"/>
    <xf numFmtId="0" fontId="9" fillId="0" borderId="10" applyNumberFormat="0" applyFill="0" applyAlignment="0" applyProtection="0"/>
    <xf numFmtId="0" fontId="2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4" fillId="32" borderId="0" applyNumberFormat="0" applyBorder="0" applyAlignment="0" applyProtection="0"/>
  </cellStyleXfs>
  <cellXfs count="59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6" fillId="0" borderId="2" xfId="2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164" fontId="7" fillId="0" borderId="2" xfId="1" applyFont="1" applyFill="1" applyBorder="1" applyAlignment="1" applyProtection="1">
      <alignment horizontal="center" vertical="center"/>
    </xf>
    <xf numFmtId="164" fontId="8" fillId="0" borderId="2" xfId="1" applyFont="1" applyFill="1" applyBorder="1" applyAlignment="1">
      <alignment horizontal="center" vertical="center" wrapText="1"/>
    </xf>
    <xf numFmtId="164" fontId="4" fillId="0" borderId="0" xfId="1" applyFont="1" applyFill="1" applyAlignment="1">
      <alignment horizontal="center" vertical="center"/>
    </xf>
    <xf numFmtId="164" fontId="4" fillId="0" borderId="0" xfId="1" applyFont="1" applyFill="1" applyAlignment="1">
      <alignment vertical="center"/>
    </xf>
    <xf numFmtId="164" fontId="6" fillId="0" borderId="2" xfId="1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left" vertical="center"/>
    </xf>
    <xf numFmtId="164" fontId="4" fillId="0" borderId="2" xfId="1" applyFont="1" applyFill="1" applyBorder="1" applyAlignment="1">
      <alignment horizontal="center" vertical="center" wrapText="1"/>
    </xf>
    <xf numFmtId="164" fontId="10" fillId="0" borderId="2" xfId="1" applyFont="1" applyFill="1" applyBorder="1" applyAlignment="1">
      <alignment horizontal="center" vertical="center" wrapText="1"/>
    </xf>
    <xf numFmtId="164" fontId="8" fillId="0" borderId="2" xfId="1" applyFont="1" applyFill="1" applyBorder="1" applyAlignment="1">
      <alignment horizontal="center" wrapText="1"/>
    </xf>
    <xf numFmtId="164" fontId="4" fillId="0" borderId="2" xfId="1" applyFont="1" applyFill="1" applyBorder="1" applyAlignment="1">
      <alignment horizontal="center" wrapText="1"/>
    </xf>
    <xf numFmtId="164" fontId="4" fillId="0" borderId="0" xfId="1" applyFont="1" applyFill="1" applyAlignment="1">
      <alignment horizontal="center" vertical="center" wrapText="1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4" fontId="10" fillId="0" borderId="2" xfId="1" applyNumberFormat="1" applyFont="1" applyFill="1" applyBorder="1" applyAlignment="1">
      <alignment horizontal="right" vertical="center" wrapText="1"/>
    </xf>
    <xf numFmtId="4" fontId="8" fillId="0" borderId="2" xfId="1" applyNumberFormat="1" applyFont="1" applyFill="1" applyBorder="1" applyAlignment="1">
      <alignment horizontal="right" vertical="center"/>
    </xf>
    <xf numFmtId="4" fontId="6" fillId="0" borderId="2" xfId="1" applyNumberFormat="1" applyFont="1" applyFill="1" applyBorder="1" applyAlignment="1">
      <alignment horizontal="right" vertical="center" wrapText="1"/>
    </xf>
    <xf numFmtId="4" fontId="0" fillId="0" borderId="2" xfId="0" applyNumberFormat="1" applyFill="1" applyBorder="1" applyAlignment="1">
      <alignment horizontal="right"/>
    </xf>
    <xf numFmtId="4" fontId="5" fillId="0" borderId="2" xfId="1" applyNumberFormat="1" applyFont="1" applyFill="1" applyBorder="1" applyAlignment="1">
      <alignment horizontal="right" vertical="center"/>
    </xf>
    <xf numFmtId="0" fontId="0" fillId="0" borderId="0" xfId="0"/>
    <xf numFmtId="0" fontId="26" fillId="33" borderId="11" xfId="0" applyNumberFormat="1" applyFont="1" applyFill="1" applyBorder="1" applyAlignment="1" applyProtection="1">
      <alignment horizontal="center" vertical="top" wrapText="1"/>
    </xf>
    <xf numFmtId="0" fontId="26" fillId="33" borderId="11" xfId="0" applyNumberFormat="1" applyFont="1" applyFill="1" applyBorder="1" applyAlignment="1" applyProtection="1">
      <alignment horizontal="left" vertical="top" wrapText="1"/>
    </xf>
    <xf numFmtId="0" fontId="26" fillId="33" borderId="11" xfId="0" applyNumberFormat="1" applyFont="1" applyFill="1" applyBorder="1" applyAlignment="1" applyProtection="1">
      <alignment horizontal="left" vertical="center" wrapText="1"/>
    </xf>
    <xf numFmtId="0" fontId="26" fillId="33" borderId="12" xfId="0" applyNumberFormat="1" applyFont="1" applyFill="1" applyBorder="1" applyAlignment="1" applyProtection="1">
      <alignment horizontal="left" vertical="center" wrapText="1"/>
    </xf>
    <xf numFmtId="4" fontId="26" fillId="33" borderId="11" xfId="0" applyNumberFormat="1" applyFont="1" applyFill="1" applyBorder="1" applyAlignment="1" applyProtection="1">
      <alignment horizontal="center" vertical="top" wrapText="1"/>
    </xf>
    <xf numFmtId="2" fontId="26" fillId="33" borderId="11" xfId="0" applyNumberFormat="1" applyFont="1" applyFill="1" applyBorder="1" applyAlignment="1" applyProtection="1">
      <alignment horizontal="center" vertical="top" wrapText="1"/>
    </xf>
    <xf numFmtId="0" fontId="26" fillId="33" borderId="11" xfId="0" applyNumberFormat="1" applyFont="1" applyFill="1" applyBorder="1" applyAlignment="1" applyProtection="1">
      <alignment horizontal="center" vertical="center" wrapText="1"/>
    </xf>
    <xf numFmtId="4" fontId="26" fillId="33" borderId="11" xfId="0" applyNumberFormat="1" applyFont="1" applyFill="1" applyBorder="1" applyAlignment="1" applyProtection="1">
      <alignment horizontal="center" vertical="center" wrapText="1"/>
    </xf>
    <xf numFmtId="2" fontId="26" fillId="33" borderId="11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164" fontId="4" fillId="0" borderId="2" xfId="1" applyFont="1" applyFill="1" applyBorder="1" applyAlignment="1">
      <alignment horizontal="center" vertical="center"/>
    </xf>
    <xf numFmtId="164" fontId="5" fillId="0" borderId="2" xfId="1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 wrapText="1"/>
    </xf>
    <xf numFmtId="49" fontId="0" fillId="0" borderId="15" xfId="0" applyNumberFormat="1" applyFill="1" applyBorder="1"/>
    <xf numFmtId="165" fontId="0" fillId="0" borderId="15" xfId="0" applyNumberFormat="1" applyFill="1" applyBorder="1"/>
    <xf numFmtId="165" fontId="9" fillId="0" borderId="15" xfId="0" applyNumberFormat="1" applyFont="1" applyFill="1" applyBorder="1"/>
    <xf numFmtId="49" fontId="0" fillId="34" borderId="15" xfId="0" applyNumberFormat="1" applyFill="1" applyBorder="1"/>
    <xf numFmtId="165" fontId="0" fillId="34" borderId="15" xfId="0" applyNumberFormat="1" applyFill="1" applyBorder="1"/>
    <xf numFmtId="0" fontId="0" fillId="34" borderId="0" xfId="0" applyFill="1"/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64" fontId="4" fillId="0" borderId="2" xfId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26" fillId="33" borderId="12" xfId="0" applyNumberFormat="1" applyFont="1" applyFill="1" applyBorder="1" applyAlignment="1" applyProtection="1">
      <alignment horizontal="center" vertical="top" wrapText="1"/>
    </xf>
    <xf numFmtId="0" fontId="26" fillId="33" borderId="13" xfId="0" applyNumberFormat="1" applyFont="1" applyFill="1" applyBorder="1" applyAlignment="1" applyProtection="1">
      <alignment horizontal="center" vertical="top" wrapText="1"/>
    </xf>
    <xf numFmtId="0" fontId="25" fillId="33" borderId="0" xfId="0" applyNumberFormat="1" applyFont="1" applyFill="1" applyBorder="1" applyAlignment="1" applyProtection="1">
      <alignment horizontal="center" vertical="top" wrapText="1"/>
    </xf>
    <xf numFmtId="0" fontId="26" fillId="33" borderId="14" xfId="0" applyNumberFormat="1" applyFont="1" applyFill="1" applyBorder="1" applyAlignment="1" applyProtection="1">
      <alignment horizontal="left" vertical="center" wrapText="1"/>
    </xf>
    <xf numFmtId="0" fontId="26" fillId="33" borderId="13" xfId="0" applyNumberFormat="1" applyFont="1" applyFill="1" applyBorder="1" applyAlignment="1" applyProtection="1">
      <alignment horizontal="left" vertical="center" wrapText="1"/>
    </xf>
    <xf numFmtId="0" fontId="26" fillId="33" borderId="12" xfId="0" applyNumberFormat="1" applyFont="1" applyFill="1" applyBorder="1" applyAlignment="1" applyProtection="1">
      <alignment horizontal="center" vertical="center" wrapText="1"/>
    </xf>
    <xf numFmtId="0" fontId="26" fillId="33" borderId="14" xfId="0" applyNumberFormat="1" applyFont="1" applyFill="1" applyBorder="1" applyAlignment="1" applyProtection="1">
      <alignment horizontal="center" vertical="center" wrapText="1"/>
    </xf>
    <xf numFmtId="0" fontId="26" fillId="33" borderId="13" xfId="0" applyNumberFormat="1" applyFont="1" applyFill="1" applyBorder="1" applyAlignment="1" applyProtection="1">
      <alignment horizontal="center" vertical="center" wrapText="1"/>
    </xf>
  </cellXfs>
  <cellStyles count="43">
    <cellStyle name="20% - Акцент1" xfId="20" builtinId="30" customBuiltin="1"/>
    <cellStyle name="20% - Акцент2" xfId="24" builtinId="34" customBuiltin="1"/>
    <cellStyle name="20% - Акцент3" xfId="28" builtinId="38" customBuiltin="1"/>
    <cellStyle name="20% - Акцент4" xfId="32" builtinId="42" customBuiltin="1"/>
    <cellStyle name="20% - Акцент5" xfId="36" builtinId="46" customBuiltin="1"/>
    <cellStyle name="20% - Акцент6" xfId="40" builtinId="50" customBuiltin="1"/>
    <cellStyle name="40% - Акцент1" xfId="21" builtinId="31" customBuiltin="1"/>
    <cellStyle name="40% - Акцент2" xfId="25" builtinId="35" customBuiltin="1"/>
    <cellStyle name="40% - Акцент3" xfId="29" builtinId="39" customBuiltin="1"/>
    <cellStyle name="40% - Акцент4" xfId="33" builtinId="43" customBuiltin="1"/>
    <cellStyle name="40% - Акцент5" xfId="37" builtinId="47" customBuiltin="1"/>
    <cellStyle name="40% - Акцент6" xfId="41" builtinId="51" customBuiltin="1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1" builtinId="20" customBuiltin="1"/>
    <cellStyle name="Вывод" xfId="2" builtinId="21" customBuiltin="1"/>
    <cellStyle name="Вычисление" xfId="12" builtinId="22" customBuiltin="1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8" builtinId="25" customBuiltin="1"/>
    <cellStyle name="Контрольная ячейка" xfId="14" builtinId="23" customBuiltin="1"/>
    <cellStyle name="Название" xfId="3" builtinId="15" customBuiltin="1"/>
    <cellStyle name="Нейтральный" xfId="10" builtinId="28" customBuiltin="1"/>
    <cellStyle name="Обычный" xfId="0" builtinId="0"/>
    <cellStyle name="Плохой" xfId="9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Финансовый" xfId="1" builtinId="3"/>
    <cellStyle name="Хороший" xfId="8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6;&#1072;&#1073;&#1086;&#1090;&#1099;%202020%20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боты 2020 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73"/>
  <sheetViews>
    <sheetView tabSelected="1" zoomScaleNormal="100" workbookViewId="0">
      <pane ySplit="3" topLeftCell="A58" activePane="bottomLeft" state="frozen"/>
      <selection pane="bottomLeft" activeCell="B8" sqref="B8"/>
    </sheetView>
  </sheetViews>
  <sheetFormatPr defaultRowHeight="15" x14ac:dyDescent="0.25"/>
  <cols>
    <col min="1" max="1" width="72.28515625" style="7" customWidth="1"/>
    <col min="2" max="2" width="18.28515625" style="11" customWidth="1"/>
    <col min="3" max="3" width="12.7109375" style="10" customWidth="1"/>
    <col min="4" max="4" width="14.42578125" style="18" customWidth="1"/>
    <col min="5" max="5" width="0" style="1" hidden="1" customWidth="1"/>
    <col min="6" max="7" width="9.140625" style="1"/>
    <col min="8" max="8" width="10" style="1" bestFit="1" customWidth="1"/>
    <col min="9" max="16384" width="9.140625" style="1"/>
  </cols>
  <sheetData>
    <row r="1" spans="1:4" ht="49.5" customHeight="1" x14ac:dyDescent="0.25">
      <c r="A1" s="47" t="s">
        <v>0</v>
      </c>
      <c r="B1" s="47"/>
      <c r="C1" s="47"/>
      <c r="D1" s="47"/>
    </row>
    <row r="2" spans="1:4" x14ac:dyDescent="0.25">
      <c r="A2" s="4" t="s">
        <v>28</v>
      </c>
      <c r="B2" s="49" t="s">
        <v>89</v>
      </c>
      <c r="C2" s="49"/>
      <c r="D2" s="49"/>
    </row>
    <row r="3" spans="1:4" ht="57" x14ac:dyDescent="0.25">
      <c r="A3" s="3" t="s">
        <v>1</v>
      </c>
      <c r="B3" s="12" t="s">
        <v>27</v>
      </c>
      <c r="C3" s="8" t="s">
        <v>2</v>
      </c>
      <c r="D3" s="12" t="s">
        <v>3</v>
      </c>
    </row>
    <row r="4" spans="1:4" x14ac:dyDescent="0.25">
      <c r="A4" s="50" t="s">
        <v>34</v>
      </c>
      <c r="B4" s="50"/>
      <c r="C4" s="50"/>
      <c r="D4" s="50"/>
    </row>
    <row r="5" spans="1:4" x14ac:dyDescent="0.25">
      <c r="A5" s="3" t="s">
        <v>90</v>
      </c>
      <c r="B5" s="24">
        <v>803813.28</v>
      </c>
      <c r="C5" s="39" t="s">
        <v>42</v>
      </c>
      <c r="D5" s="12"/>
    </row>
    <row r="6" spans="1:4" x14ac:dyDescent="0.25">
      <c r="A6" s="3" t="s">
        <v>91</v>
      </c>
      <c r="B6" s="24">
        <v>854641.88</v>
      </c>
      <c r="C6" s="39" t="s">
        <v>42</v>
      </c>
      <c r="D6" s="12"/>
    </row>
    <row r="7" spans="1:4" x14ac:dyDescent="0.25">
      <c r="A7" s="3" t="s">
        <v>92</v>
      </c>
      <c r="B7" s="24">
        <f>B6-B5</f>
        <v>50828.599999999977</v>
      </c>
      <c r="C7" s="39" t="s">
        <v>42</v>
      </c>
      <c r="D7" s="12"/>
    </row>
    <row r="8" spans="1:4" x14ac:dyDescent="0.25">
      <c r="A8" s="3" t="s">
        <v>4</v>
      </c>
      <c r="B8" s="24">
        <f>B9</f>
        <v>6343.68</v>
      </c>
      <c r="C8" s="39" t="s">
        <v>42</v>
      </c>
      <c r="D8" s="12"/>
    </row>
    <row r="9" spans="1:4" x14ac:dyDescent="0.25">
      <c r="A9" s="13" t="s">
        <v>5</v>
      </c>
      <c r="B9" s="22">
        <f>528.64*12</f>
        <v>6343.68</v>
      </c>
      <c r="C9" s="38" t="s">
        <v>42</v>
      </c>
      <c r="D9" s="15"/>
    </row>
    <row r="10" spans="1:4" x14ac:dyDescent="0.25">
      <c r="A10" s="4" t="s">
        <v>93</v>
      </c>
      <c r="B10" s="26">
        <f>B5+B8-B9</f>
        <v>803813.28</v>
      </c>
      <c r="C10" s="39" t="s">
        <v>42</v>
      </c>
      <c r="D10" s="14"/>
    </row>
    <row r="11" spans="1:4" x14ac:dyDescent="0.25">
      <c r="A11" s="48" t="s">
        <v>6</v>
      </c>
      <c r="B11" s="48"/>
      <c r="C11" s="48"/>
      <c r="D11" s="48"/>
    </row>
    <row r="12" spans="1:4" ht="15.75" thickBot="1" x14ac:dyDescent="0.3">
      <c r="A12" s="5" t="s">
        <v>11</v>
      </c>
      <c r="B12" s="26">
        <f>B13+B14</f>
        <v>138529.62</v>
      </c>
      <c r="C12" s="39" t="s">
        <v>42</v>
      </c>
      <c r="D12" s="14"/>
    </row>
    <row r="13" spans="1:4" s="27" customFormat="1" ht="15.75" thickBot="1" x14ac:dyDescent="0.3">
      <c r="A13" s="41" t="s">
        <v>72</v>
      </c>
      <c r="B13" s="42">
        <v>67805.7</v>
      </c>
      <c r="C13" s="41" t="s">
        <v>57</v>
      </c>
      <c r="D13" s="42">
        <v>17166</v>
      </c>
    </row>
    <row r="14" spans="1:4" s="27" customFormat="1" ht="15.75" thickBot="1" x14ac:dyDescent="0.3">
      <c r="A14" s="41" t="s">
        <v>73</v>
      </c>
      <c r="B14" s="42">
        <v>70723.92</v>
      </c>
      <c r="C14" s="41" t="s">
        <v>7</v>
      </c>
      <c r="D14" s="42">
        <v>17166</v>
      </c>
    </row>
    <row r="15" spans="1:4" ht="29.25" thickBot="1" x14ac:dyDescent="0.3">
      <c r="A15" s="5" t="s">
        <v>12</v>
      </c>
      <c r="B15" s="26">
        <f>B16+B17</f>
        <v>56271.66</v>
      </c>
      <c r="C15" s="39" t="s">
        <v>42</v>
      </c>
      <c r="D15" s="14"/>
    </row>
    <row r="16" spans="1:4" s="27" customFormat="1" ht="15.75" thickBot="1" x14ac:dyDescent="0.3">
      <c r="A16" s="41" t="s">
        <v>68</v>
      </c>
      <c r="B16" s="42">
        <v>23668.799999999999</v>
      </c>
      <c r="C16" s="41" t="s">
        <v>7</v>
      </c>
      <c r="D16" s="42">
        <v>14258.32</v>
      </c>
    </row>
    <row r="17" spans="1:4" s="27" customFormat="1" ht="15.75" thickBot="1" x14ac:dyDescent="0.3">
      <c r="A17" s="41" t="s">
        <v>69</v>
      </c>
      <c r="B17" s="42">
        <v>32602.86</v>
      </c>
      <c r="C17" s="41" t="s">
        <v>7</v>
      </c>
      <c r="D17" s="42">
        <v>17159.400000000001</v>
      </c>
    </row>
    <row r="18" spans="1:4" ht="15.75" thickBot="1" x14ac:dyDescent="0.3">
      <c r="A18" s="5" t="s">
        <v>13</v>
      </c>
      <c r="B18" s="26">
        <f>B19+B20</f>
        <v>7825.07</v>
      </c>
      <c r="C18" s="39" t="s">
        <v>42</v>
      </c>
      <c r="D18" s="14"/>
    </row>
    <row r="19" spans="1:4" s="27" customFormat="1" ht="15.75" thickBot="1" x14ac:dyDescent="0.3">
      <c r="A19" s="41" t="s">
        <v>45</v>
      </c>
      <c r="B19" s="42">
        <v>7825.07</v>
      </c>
      <c r="C19" s="41" t="s">
        <v>14</v>
      </c>
      <c r="D19" s="42">
        <v>121</v>
      </c>
    </row>
    <row r="20" spans="1:4" s="37" customFormat="1" x14ac:dyDescent="0.25">
      <c r="A20" s="19"/>
      <c r="B20" s="25"/>
      <c r="C20" s="20"/>
      <c r="D20" s="21"/>
    </row>
    <row r="21" spans="1:4" ht="29.25" thickBot="1" x14ac:dyDescent="0.3">
      <c r="A21" s="5" t="s">
        <v>15</v>
      </c>
      <c r="B21" s="26">
        <f>B22+B23+B24+B25+B26+B27</f>
        <v>19397.579999999998</v>
      </c>
      <c r="C21" s="39" t="s">
        <v>42</v>
      </c>
      <c r="D21" s="14"/>
    </row>
    <row r="22" spans="1:4" s="27" customFormat="1" ht="15.75" thickBot="1" x14ac:dyDescent="0.3">
      <c r="A22" s="41" t="s">
        <v>78</v>
      </c>
      <c r="B22" s="42">
        <v>1544.94</v>
      </c>
      <c r="C22" s="41" t="s">
        <v>7</v>
      </c>
      <c r="D22" s="42">
        <v>17166</v>
      </c>
    </row>
    <row r="23" spans="1:4" s="27" customFormat="1" ht="15.75" thickBot="1" x14ac:dyDescent="0.3">
      <c r="A23" s="41" t="s">
        <v>79</v>
      </c>
      <c r="B23" s="42">
        <v>1544.94</v>
      </c>
      <c r="C23" s="41" t="s">
        <v>7</v>
      </c>
      <c r="D23" s="42">
        <v>17166</v>
      </c>
    </row>
    <row r="24" spans="1:4" s="27" customFormat="1" ht="15.75" thickBot="1" x14ac:dyDescent="0.3">
      <c r="A24" s="41" t="s">
        <v>80</v>
      </c>
      <c r="B24" s="42">
        <v>6523.08</v>
      </c>
      <c r="C24" s="41" t="s">
        <v>7</v>
      </c>
      <c r="D24" s="42">
        <v>17166</v>
      </c>
    </row>
    <row r="25" spans="1:4" s="27" customFormat="1" ht="15.75" thickBot="1" x14ac:dyDescent="0.3">
      <c r="A25" s="41" t="s">
        <v>81</v>
      </c>
      <c r="B25" s="42">
        <v>6523.08</v>
      </c>
      <c r="C25" s="41" t="s">
        <v>7</v>
      </c>
      <c r="D25" s="42">
        <v>17166</v>
      </c>
    </row>
    <row r="26" spans="1:4" s="27" customFormat="1" ht="15.75" thickBot="1" x14ac:dyDescent="0.3">
      <c r="A26" s="41" t="s">
        <v>46</v>
      </c>
      <c r="B26" s="42">
        <v>1716.6</v>
      </c>
      <c r="C26" s="41" t="s">
        <v>7</v>
      </c>
      <c r="D26" s="42">
        <v>17166</v>
      </c>
    </row>
    <row r="27" spans="1:4" s="27" customFormat="1" ht="15.75" thickBot="1" x14ac:dyDescent="0.3">
      <c r="A27" s="41" t="s">
        <v>47</v>
      </c>
      <c r="B27" s="42">
        <v>1544.94</v>
      </c>
      <c r="C27" s="41" t="s">
        <v>7</v>
      </c>
      <c r="D27" s="42">
        <v>17166</v>
      </c>
    </row>
    <row r="28" spans="1:4" ht="43.5" thickBot="1" x14ac:dyDescent="0.3">
      <c r="A28" s="5" t="s">
        <v>16</v>
      </c>
      <c r="B28" s="26">
        <f>SUM(B29:B35)</f>
        <v>33828.36</v>
      </c>
      <c r="C28" s="39" t="s">
        <v>42</v>
      </c>
      <c r="D28" s="16"/>
    </row>
    <row r="29" spans="1:4" s="27" customFormat="1" ht="15.75" thickBot="1" x14ac:dyDescent="0.3">
      <c r="A29" s="41" t="s">
        <v>74</v>
      </c>
      <c r="B29" s="42">
        <v>1032.8499999999999</v>
      </c>
      <c r="C29" s="41" t="s">
        <v>75</v>
      </c>
      <c r="D29" s="42">
        <v>1</v>
      </c>
    </row>
    <row r="30" spans="1:4" s="27" customFormat="1" ht="15.75" thickBot="1" x14ac:dyDescent="0.3">
      <c r="A30" s="41" t="s">
        <v>76</v>
      </c>
      <c r="B30" s="42">
        <v>2273.14</v>
      </c>
      <c r="C30" s="41" t="s">
        <v>41</v>
      </c>
      <c r="D30" s="42">
        <v>1</v>
      </c>
    </row>
    <row r="31" spans="1:4" s="27" customFormat="1" ht="15.75" thickBot="1" x14ac:dyDescent="0.3">
      <c r="A31" s="41" t="s">
        <v>77</v>
      </c>
      <c r="B31" s="42">
        <v>2737.54</v>
      </c>
      <c r="C31" s="41" t="s">
        <v>7</v>
      </c>
      <c r="D31" s="42">
        <v>6.5</v>
      </c>
    </row>
    <row r="32" spans="1:4" s="27" customFormat="1" ht="15.75" thickBot="1" x14ac:dyDescent="0.3">
      <c r="A32" s="41" t="s">
        <v>87</v>
      </c>
      <c r="B32" s="42">
        <v>401.34</v>
      </c>
      <c r="C32" s="41" t="s">
        <v>57</v>
      </c>
      <c r="D32" s="42">
        <v>1</v>
      </c>
    </row>
    <row r="33" spans="1:5" s="27" customFormat="1" ht="15.75" thickBot="1" x14ac:dyDescent="0.3">
      <c r="A33" s="41" t="s">
        <v>49</v>
      </c>
      <c r="B33" s="42">
        <v>2250.4899999999998</v>
      </c>
      <c r="C33" s="41" t="s">
        <v>50</v>
      </c>
      <c r="D33" s="42">
        <v>1</v>
      </c>
    </row>
    <row r="34" spans="1:5" s="27" customFormat="1" ht="15.75" thickBot="1" x14ac:dyDescent="0.3">
      <c r="A34" s="41" t="s">
        <v>53</v>
      </c>
      <c r="B34" s="42">
        <v>5645</v>
      </c>
      <c r="C34" s="41" t="s">
        <v>54</v>
      </c>
      <c r="D34" s="42">
        <v>1</v>
      </c>
    </row>
    <row r="35" spans="1:5" s="27" customFormat="1" ht="15.75" thickBot="1" x14ac:dyDescent="0.3">
      <c r="A35" s="41" t="s">
        <v>62</v>
      </c>
      <c r="B35" s="42">
        <v>19488</v>
      </c>
      <c r="C35" s="41" t="s">
        <v>57</v>
      </c>
      <c r="D35" s="42">
        <v>12</v>
      </c>
    </row>
    <row r="36" spans="1:5" ht="43.5" thickBot="1" x14ac:dyDescent="0.3">
      <c r="A36" s="5" t="s">
        <v>17</v>
      </c>
      <c r="B36" s="26">
        <f>SUM(B37:B51)</f>
        <v>121723.63000000002</v>
      </c>
      <c r="C36" s="39" t="s">
        <v>42</v>
      </c>
      <c r="D36" s="17"/>
      <c r="E36" s="2" t="s">
        <v>8</v>
      </c>
    </row>
    <row r="37" spans="1:5" s="27" customFormat="1" ht="15.75" thickBot="1" x14ac:dyDescent="0.3">
      <c r="A37" s="41" t="s">
        <v>39</v>
      </c>
      <c r="B37" s="42">
        <v>1907.15</v>
      </c>
      <c r="C37" s="41" t="s">
        <v>40</v>
      </c>
      <c r="D37" s="42">
        <v>5</v>
      </c>
    </row>
    <row r="38" spans="1:5" s="27" customFormat="1" ht="15.75" thickBot="1" x14ac:dyDescent="0.3">
      <c r="A38" s="41" t="s">
        <v>55</v>
      </c>
      <c r="B38" s="42">
        <v>398.58</v>
      </c>
      <c r="C38" s="41" t="s">
        <v>41</v>
      </c>
      <c r="D38" s="42">
        <v>2</v>
      </c>
    </row>
    <row r="39" spans="1:5" s="27" customFormat="1" ht="15.75" thickBot="1" x14ac:dyDescent="0.3">
      <c r="A39" s="41" t="s">
        <v>56</v>
      </c>
      <c r="B39" s="42">
        <v>836.16</v>
      </c>
      <c r="C39" s="41" t="s">
        <v>57</v>
      </c>
      <c r="D39" s="42">
        <v>6</v>
      </c>
    </row>
    <row r="40" spans="1:5" s="27" customFormat="1" ht="15.75" thickBot="1" x14ac:dyDescent="0.3">
      <c r="A40" s="41" t="s">
        <v>58</v>
      </c>
      <c r="B40" s="42">
        <v>12.07</v>
      </c>
      <c r="C40" s="41" t="s">
        <v>57</v>
      </c>
      <c r="D40" s="42">
        <v>0.1</v>
      </c>
    </row>
    <row r="41" spans="1:5" s="27" customFormat="1" ht="15.75" thickBot="1" x14ac:dyDescent="0.3">
      <c r="A41" s="41" t="s">
        <v>59</v>
      </c>
      <c r="B41" s="42">
        <v>52852</v>
      </c>
      <c r="C41" s="41" t="s">
        <v>60</v>
      </c>
      <c r="D41" s="42">
        <v>1</v>
      </c>
    </row>
    <row r="42" spans="1:5" s="27" customFormat="1" ht="15.75" thickBot="1" x14ac:dyDescent="0.3">
      <c r="A42" s="41" t="s">
        <v>38</v>
      </c>
      <c r="B42" s="42">
        <v>1618.72</v>
      </c>
      <c r="C42" s="41" t="s">
        <v>29</v>
      </c>
      <c r="D42" s="42">
        <v>2</v>
      </c>
    </row>
    <row r="43" spans="1:5" s="27" customFormat="1" ht="15.75" thickBot="1" x14ac:dyDescent="0.3">
      <c r="A43" s="41" t="s">
        <v>48</v>
      </c>
      <c r="B43" s="42">
        <v>617.26</v>
      </c>
      <c r="C43" s="41" t="s">
        <v>41</v>
      </c>
      <c r="D43" s="42">
        <v>1</v>
      </c>
    </row>
    <row r="44" spans="1:5" s="27" customFormat="1" ht="15.75" thickBot="1" x14ac:dyDescent="0.3">
      <c r="A44" s="41" t="s">
        <v>63</v>
      </c>
      <c r="B44" s="42">
        <v>7639.5</v>
      </c>
      <c r="C44" s="41" t="s">
        <v>29</v>
      </c>
      <c r="D44" s="42">
        <v>11</v>
      </c>
    </row>
    <row r="45" spans="1:5" s="27" customFormat="1" ht="15.75" thickBot="1" x14ac:dyDescent="0.3">
      <c r="A45" s="41" t="s">
        <v>64</v>
      </c>
      <c r="B45" s="42">
        <v>37401.599999999999</v>
      </c>
      <c r="C45" s="41" t="s">
        <v>41</v>
      </c>
      <c r="D45" s="42">
        <v>8</v>
      </c>
    </row>
    <row r="46" spans="1:5" s="27" customFormat="1" ht="15.75" thickBot="1" x14ac:dyDescent="0.3">
      <c r="A46" s="41" t="s">
        <v>65</v>
      </c>
      <c r="B46" s="42">
        <v>1277.83</v>
      </c>
      <c r="C46" s="41" t="s">
        <v>33</v>
      </c>
      <c r="D46" s="42">
        <v>1</v>
      </c>
    </row>
    <row r="47" spans="1:5" s="27" customFormat="1" ht="15.75" thickBot="1" x14ac:dyDescent="0.3">
      <c r="A47" s="41" t="s">
        <v>82</v>
      </c>
      <c r="B47" s="42">
        <v>4099.16</v>
      </c>
      <c r="C47" s="41" t="s">
        <v>75</v>
      </c>
      <c r="D47" s="42">
        <v>1</v>
      </c>
    </row>
    <row r="48" spans="1:5" s="27" customFormat="1" ht="15.75" thickBot="1" x14ac:dyDescent="0.3">
      <c r="A48" s="41" t="s">
        <v>83</v>
      </c>
      <c r="B48" s="42">
        <v>3821</v>
      </c>
      <c r="C48" s="41" t="s">
        <v>84</v>
      </c>
      <c r="D48" s="42">
        <v>1</v>
      </c>
    </row>
    <row r="49" spans="1:4" s="27" customFormat="1" ht="15.75" thickBot="1" x14ac:dyDescent="0.3">
      <c r="A49" s="41" t="s">
        <v>85</v>
      </c>
      <c r="B49" s="42">
        <v>2242.85</v>
      </c>
      <c r="C49" s="41" t="s">
        <v>41</v>
      </c>
      <c r="D49" s="42">
        <v>1</v>
      </c>
    </row>
    <row r="50" spans="1:4" s="27" customFormat="1" ht="15.75" thickBot="1" x14ac:dyDescent="0.3">
      <c r="A50" s="41" t="s">
        <v>88</v>
      </c>
      <c r="B50" s="42">
        <v>761.1</v>
      </c>
      <c r="C50" s="41" t="s">
        <v>41</v>
      </c>
      <c r="D50" s="42">
        <v>6</v>
      </c>
    </row>
    <row r="51" spans="1:4" s="27" customFormat="1" ht="15.75" thickBot="1" x14ac:dyDescent="0.3">
      <c r="A51" s="41" t="s">
        <v>36</v>
      </c>
      <c r="B51" s="42">
        <v>6238.65</v>
      </c>
      <c r="C51" s="41" t="s">
        <v>37</v>
      </c>
      <c r="D51" s="42">
        <v>11</v>
      </c>
    </row>
    <row r="52" spans="1:4" ht="28.5" x14ac:dyDescent="0.25">
      <c r="A52" s="5" t="s">
        <v>18</v>
      </c>
      <c r="B52" s="26">
        <v>0</v>
      </c>
      <c r="C52" s="39" t="s">
        <v>42</v>
      </c>
      <c r="D52" s="16"/>
    </row>
    <row r="53" spans="1:4" ht="28.5" x14ac:dyDescent="0.25">
      <c r="A53" s="5" t="s">
        <v>19</v>
      </c>
      <c r="B53" s="26">
        <v>0</v>
      </c>
      <c r="C53" s="39" t="s">
        <v>42</v>
      </c>
      <c r="D53" s="14"/>
    </row>
    <row r="54" spans="1:4" x14ac:dyDescent="0.25">
      <c r="A54" s="5" t="s">
        <v>20</v>
      </c>
      <c r="B54" s="26">
        <v>0</v>
      </c>
      <c r="C54" s="39" t="s">
        <v>42</v>
      </c>
      <c r="D54" s="14"/>
    </row>
    <row r="55" spans="1:4" ht="29.25" thickBot="1" x14ac:dyDescent="0.3">
      <c r="A55" s="5" t="s">
        <v>21</v>
      </c>
      <c r="B55" s="26">
        <f>B56</f>
        <v>1653.12</v>
      </c>
      <c r="C55" s="39" t="s">
        <v>42</v>
      </c>
      <c r="D55" s="14"/>
    </row>
    <row r="56" spans="1:4" s="27" customFormat="1" ht="15.75" thickBot="1" x14ac:dyDescent="0.3">
      <c r="A56" s="41" t="s">
        <v>61</v>
      </c>
      <c r="B56" s="42">
        <v>1653.12</v>
      </c>
      <c r="C56" s="41" t="s">
        <v>57</v>
      </c>
      <c r="D56" s="42">
        <v>6</v>
      </c>
    </row>
    <row r="57" spans="1:4" ht="28.5" x14ac:dyDescent="0.25">
      <c r="A57" s="5" t="s">
        <v>22</v>
      </c>
      <c r="B57" s="26">
        <v>0</v>
      </c>
      <c r="C57" s="39" t="s">
        <v>42</v>
      </c>
      <c r="D57" s="9"/>
    </row>
    <row r="58" spans="1:4" ht="29.25" thickBot="1" x14ac:dyDescent="0.3">
      <c r="A58" s="5" t="s">
        <v>23</v>
      </c>
      <c r="B58" s="26">
        <f>SUM(B59:B60)</f>
        <v>31928.760000000002</v>
      </c>
      <c r="C58" s="39" t="s">
        <v>42</v>
      </c>
      <c r="D58" s="14"/>
    </row>
    <row r="59" spans="1:4" s="27" customFormat="1" ht="15.75" thickBot="1" x14ac:dyDescent="0.3">
      <c r="A59" s="41" t="s">
        <v>66</v>
      </c>
      <c r="B59" s="42">
        <v>15449.4</v>
      </c>
      <c r="C59" s="41" t="s">
        <v>57</v>
      </c>
      <c r="D59" s="42">
        <v>17166</v>
      </c>
    </row>
    <row r="60" spans="1:4" s="27" customFormat="1" ht="15.75" thickBot="1" x14ac:dyDescent="0.3">
      <c r="A60" s="41" t="s">
        <v>67</v>
      </c>
      <c r="B60" s="42">
        <v>16479.36</v>
      </c>
      <c r="C60" s="41" t="s">
        <v>7</v>
      </c>
      <c r="D60" s="42">
        <v>17166</v>
      </c>
    </row>
    <row r="61" spans="1:4" ht="28.5" x14ac:dyDescent="0.25">
      <c r="A61" s="5" t="s">
        <v>24</v>
      </c>
      <c r="B61" s="26">
        <v>0</v>
      </c>
      <c r="C61" s="39" t="s">
        <v>42</v>
      </c>
      <c r="D61" s="16"/>
    </row>
    <row r="62" spans="1:4" ht="57.75" thickBot="1" x14ac:dyDescent="0.3">
      <c r="A62" s="5" t="s">
        <v>25</v>
      </c>
      <c r="B62" s="26">
        <f>SUM(B63:B67)</f>
        <v>102140.48</v>
      </c>
      <c r="C62" s="39" t="s">
        <v>42</v>
      </c>
      <c r="D62" s="16"/>
    </row>
    <row r="63" spans="1:4" s="27" customFormat="1" ht="15.75" thickBot="1" x14ac:dyDescent="0.3">
      <c r="A63" s="41" t="s">
        <v>51</v>
      </c>
      <c r="B63" s="42">
        <v>291.82</v>
      </c>
      <c r="C63" s="41" t="s">
        <v>7</v>
      </c>
      <c r="D63" s="42">
        <v>17166</v>
      </c>
    </row>
    <row r="64" spans="1:4" s="27" customFormat="1" ht="15.75" thickBot="1" x14ac:dyDescent="0.3">
      <c r="A64" s="41" t="s">
        <v>52</v>
      </c>
      <c r="B64" s="42">
        <v>291.82</v>
      </c>
      <c r="C64" s="41" t="s">
        <v>7</v>
      </c>
      <c r="D64" s="42">
        <v>17166</v>
      </c>
    </row>
    <row r="65" spans="1:8" s="27" customFormat="1" ht="15.75" thickBot="1" x14ac:dyDescent="0.3">
      <c r="A65" s="41" t="s">
        <v>70</v>
      </c>
      <c r="B65" s="42">
        <v>41603.21</v>
      </c>
      <c r="C65" s="41" t="s">
        <v>7</v>
      </c>
      <c r="D65" s="42">
        <v>16980.900000000001</v>
      </c>
    </row>
    <row r="66" spans="1:8" s="27" customFormat="1" ht="15.75" thickBot="1" x14ac:dyDescent="0.3">
      <c r="A66" s="41" t="s">
        <v>71</v>
      </c>
      <c r="B66" s="42">
        <v>47188.36</v>
      </c>
      <c r="C66" s="41" t="s">
        <v>7</v>
      </c>
      <c r="D66" s="42">
        <v>17159.400000000001</v>
      </c>
    </row>
    <row r="67" spans="1:8" s="27" customFormat="1" ht="15.75" thickBot="1" x14ac:dyDescent="0.3">
      <c r="A67" s="41" t="s">
        <v>86</v>
      </c>
      <c r="B67" s="42">
        <v>12765.27</v>
      </c>
      <c r="C67" s="41" t="s">
        <v>41</v>
      </c>
      <c r="D67" s="42">
        <v>21</v>
      </c>
    </row>
    <row r="68" spans="1:8" x14ac:dyDescent="0.25">
      <c r="A68" s="5" t="s">
        <v>26</v>
      </c>
      <c r="B68" s="26">
        <f>B69</f>
        <v>3600</v>
      </c>
      <c r="C68" s="39" t="s">
        <v>42</v>
      </c>
      <c r="D68" s="16"/>
    </row>
    <row r="69" spans="1:8" ht="30" x14ac:dyDescent="0.25">
      <c r="A69" s="6" t="s">
        <v>9</v>
      </c>
      <c r="B69" s="23">
        <f>D69*5*12</f>
        <v>3600</v>
      </c>
      <c r="C69" s="9" t="s">
        <v>10</v>
      </c>
      <c r="D69" s="14">
        <v>60</v>
      </c>
    </row>
    <row r="70" spans="1:8" x14ac:dyDescent="0.25">
      <c r="A70" s="4" t="s">
        <v>94</v>
      </c>
      <c r="B70" s="26">
        <f>B12++B15+B18+B21+B28+B36+B52+B53+B55+B57+B58+B61+B62</f>
        <v>513298.27999999997</v>
      </c>
      <c r="C70" s="39" t="s">
        <v>42</v>
      </c>
      <c r="D70" s="9"/>
      <c r="H70" s="1" t="e">
        <f>'[1]Работы 2020 '!C34='Юности, д. 8 '!B70</f>
        <v>#REF!</v>
      </c>
    </row>
    <row r="71" spans="1:8" x14ac:dyDescent="0.25">
      <c r="A71" s="4" t="s">
        <v>95</v>
      </c>
      <c r="B71" s="26">
        <f>B70*1.2+B68</f>
        <v>619557.93599999999</v>
      </c>
      <c r="C71" s="39" t="s">
        <v>42</v>
      </c>
      <c r="D71" s="14"/>
    </row>
    <row r="72" spans="1:8" x14ac:dyDescent="0.25">
      <c r="A72" s="4" t="s">
        <v>96</v>
      </c>
      <c r="B72" s="26">
        <f>B5+B8-B71</f>
        <v>190599.02400000009</v>
      </c>
      <c r="C72" s="39" t="s">
        <v>42</v>
      </c>
      <c r="D72" s="14"/>
    </row>
    <row r="73" spans="1:8" ht="28.5" x14ac:dyDescent="0.25">
      <c r="A73" s="5" t="s">
        <v>97</v>
      </c>
      <c r="B73" s="26">
        <f>(B72)+B7</f>
        <v>241427.62400000007</v>
      </c>
      <c r="C73" s="39" t="s">
        <v>42</v>
      </c>
      <c r="D73" s="14"/>
    </row>
  </sheetData>
  <sheetProtection formatCells="0" formatColumns="0" sort="0" autoFilter="0" pivotTables="0"/>
  <mergeCells count="4">
    <mergeCell ref="A1:D1"/>
    <mergeCell ref="A11:D11"/>
    <mergeCell ref="B2:D2"/>
    <mergeCell ref="A4:D4"/>
  </mergeCells>
  <hyperlinks>
    <hyperlink ref="C3" location="Ед.изм.!A1" display="Ед.изм."/>
  </hyperlinks>
  <pageMargins left="0.7" right="0.7" top="0.75" bottom="0.75" header="0.3" footer="0.3"/>
  <pageSetup paperSize="9" scale="74" fitToHeight="0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49"/>
  <sheetViews>
    <sheetView workbookViewId="0">
      <pane ySplit="3" topLeftCell="A31" activePane="bottomLeft" state="frozen"/>
      <selection pane="bottomLeft" activeCell="B49" sqref="B49"/>
    </sheetView>
  </sheetViews>
  <sheetFormatPr defaultRowHeight="15" x14ac:dyDescent="0.25"/>
  <cols>
    <col min="1" max="1" width="70.5703125" style="27" customWidth="1"/>
    <col min="2" max="2" width="12.5703125" style="27" customWidth="1"/>
    <col min="3" max="3" width="20.5703125" style="27" customWidth="1"/>
    <col min="4" max="4" width="12.5703125" style="27" customWidth="1"/>
    <col min="5" max="16384" width="9.140625" style="27"/>
  </cols>
  <sheetData>
    <row r="2" spans="1:4" x14ac:dyDescent="0.25">
      <c r="A2" s="27" t="s">
        <v>43</v>
      </c>
    </row>
    <row r="3" spans="1:4" x14ac:dyDescent="0.25">
      <c r="A3" s="27" t="s">
        <v>35</v>
      </c>
    </row>
    <row r="4" spans="1:4" ht="15.75" thickBot="1" x14ac:dyDescent="0.3"/>
    <row r="5" spans="1:4" ht="15.75" thickBot="1" x14ac:dyDescent="0.3">
      <c r="A5" s="40" t="s">
        <v>30</v>
      </c>
      <c r="B5" s="40" t="s">
        <v>44</v>
      </c>
      <c r="C5" s="40" t="s">
        <v>31</v>
      </c>
      <c r="D5" s="40" t="s">
        <v>32</v>
      </c>
    </row>
    <row r="6" spans="1:4" s="46" customFormat="1" ht="15.75" thickBot="1" x14ac:dyDescent="0.3">
      <c r="A6" s="44" t="s">
        <v>45</v>
      </c>
      <c r="B6" s="45">
        <v>7825.07</v>
      </c>
      <c r="C6" s="44" t="s">
        <v>14</v>
      </c>
      <c r="D6" s="45">
        <v>121</v>
      </c>
    </row>
    <row r="7" spans="1:4" s="46" customFormat="1" ht="15.75" thickBot="1" x14ac:dyDescent="0.3">
      <c r="A7" s="44" t="s">
        <v>36</v>
      </c>
      <c r="B7" s="45">
        <v>6238.65</v>
      </c>
      <c r="C7" s="44" t="s">
        <v>37</v>
      </c>
      <c r="D7" s="45">
        <v>11</v>
      </c>
    </row>
    <row r="8" spans="1:4" s="46" customFormat="1" ht="15.75" thickBot="1" x14ac:dyDescent="0.3">
      <c r="A8" s="44" t="s">
        <v>46</v>
      </c>
      <c r="B8" s="45">
        <v>1716.6</v>
      </c>
      <c r="C8" s="44" t="s">
        <v>7</v>
      </c>
      <c r="D8" s="45">
        <v>17166</v>
      </c>
    </row>
    <row r="9" spans="1:4" s="46" customFormat="1" ht="15.75" thickBot="1" x14ac:dyDescent="0.3">
      <c r="A9" s="44" t="s">
        <v>47</v>
      </c>
      <c r="B9" s="45">
        <v>1544.94</v>
      </c>
      <c r="C9" s="44" t="s">
        <v>7</v>
      </c>
      <c r="D9" s="45">
        <v>17166</v>
      </c>
    </row>
    <row r="10" spans="1:4" s="46" customFormat="1" ht="15.75" thickBot="1" x14ac:dyDescent="0.3">
      <c r="A10" s="44" t="s">
        <v>38</v>
      </c>
      <c r="B10" s="45">
        <v>1618.72</v>
      </c>
      <c r="C10" s="44" t="s">
        <v>29</v>
      </c>
      <c r="D10" s="45">
        <v>2</v>
      </c>
    </row>
    <row r="11" spans="1:4" s="46" customFormat="1" ht="15.75" thickBot="1" x14ac:dyDescent="0.3">
      <c r="A11" s="44" t="s">
        <v>48</v>
      </c>
      <c r="B11" s="45">
        <v>617.26</v>
      </c>
      <c r="C11" s="44" t="s">
        <v>41</v>
      </c>
      <c r="D11" s="45">
        <v>1</v>
      </c>
    </row>
    <row r="12" spans="1:4" s="46" customFormat="1" ht="15.75" thickBot="1" x14ac:dyDescent="0.3">
      <c r="A12" s="44" t="s">
        <v>49</v>
      </c>
      <c r="B12" s="45">
        <v>2250.4899999999998</v>
      </c>
      <c r="C12" s="44" t="s">
        <v>50</v>
      </c>
      <c r="D12" s="45">
        <v>1</v>
      </c>
    </row>
    <row r="13" spans="1:4" s="46" customFormat="1" ht="15.75" thickBot="1" x14ac:dyDescent="0.3">
      <c r="A13" s="44" t="s">
        <v>51</v>
      </c>
      <c r="B13" s="45">
        <v>291.82</v>
      </c>
      <c r="C13" s="44" t="s">
        <v>7</v>
      </c>
      <c r="D13" s="45">
        <v>17166</v>
      </c>
    </row>
    <row r="14" spans="1:4" s="46" customFormat="1" ht="15.75" thickBot="1" x14ac:dyDescent="0.3">
      <c r="A14" s="44" t="s">
        <v>52</v>
      </c>
      <c r="B14" s="45">
        <v>291.82</v>
      </c>
      <c r="C14" s="44" t="s">
        <v>7</v>
      </c>
      <c r="D14" s="45">
        <v>17166</v>
      </c>
    </row>
    <row r="15" spans="1:4" s="46" customFormat="1" ht="15.75" thickBot="1" x14ac:dyDescent="0.3">
      <c r="A15" s="44" t="s">
        <v>53</v>
      </c>
      <c r="B15" s="45">
        <v>5645</v>
      </c>
      <c r="C15" s="44" t="s">
        <v>54</v>
      </c>
      <c r="D15" s="45">
        <v>1</v>
      </c>
    </row>
    <row r="16" spans="1:4" s="46" customFormat="1" ht="15.75" thickBot="1" x14ac:dyDescent="0.3">
      <c r="A16" s="44" t="s">
        <v>39</v>
      </c>
      <c r="B16" s="45">
        <v>1907.15</v>
      </c>
      <c r="C16" s="44" t="s">
        <v>40</v>
      </c>
      <c r="D16" s="45">
        <v>5</v>
      </c>
    </row>
    <row r="17" spans="1:4" s="46" customFormat="1" ht="15.75" thickBot="1" x14ac:dyDescent="0.3">
      <c r="A17" s="44" t="s">
        <v>55</v>
      </c>
      <c r="B17" s="45">
        <v>398.58</v>
      </c>
      <c r="C17" s="44" t="s">
        <v>41</v>
      </c>
      <c r="D17" s="45">
        <v>2</v>
      </c>
    </row>
    <row r="18" spans="1:4" s="46" customFormat="1" ht="15.75" thickBot="1" x14ac:dyDescent="0.3">
      <c r="A18" s="44" t="s">
        <v>56</v>
      </c>
      <c r="B18" s="45">
        <v>836.16</v>
      </c>
      <c r="C18" s="44" t="s">
        <v>57</v>
      </c>
      <c r="D18" s="45">
        <v>6</v>
      </c>
    </row>
    <row r="19" spans="1:4" s="46" customFormat="1" ht="15.75" thickBot="1" x14ac:dyDescent="0.3">
      <c r="A19" s="44" t="s">
        <v>58</v>
      </c>
      <c r="B19" s="45">
        <v>12.07</v>
      </c>
      <c r="C19" s="44" t="s">
        <v>57</v>
      </c>
      <c r="D19" s="45">
        <v>0.1</v>
      </c>
    </row>
    <row r="20" spans="1:4" s="46" customFormat="1" ht="15.75" thickBot="1" x14ac:dyDescent="0.3">
      <c r="A20" s="44" t="s">
        <v>59</v>
      </c>
      <c r="B20" s="45">
        <v>52852</v>
      </c>
      <c r="C20" s="44" t="s">
        <v>60</v>
      </c>
      <c r="D20" s="45">
        <v>1</v>
      </c>
    </row>
    <row r="21" spans="1:4" s="46" customFormat="1" ht="15.75" thickBot="1" x14ac:dyDescent="0.3">
      <c r="A21" s="44" t="s">
        <v>61</v>
      </c>
      <c r="B21" s="45">
        <v>1653.12</v>
      </c>
      <c r="C21" s="44" t="s">
        <v>57</v>
      </c>
      <c r="D21" s="45">
        <v>6</v>
      </c>
    </row>
    <row r="22" spans="1:4" s="46" customFormat="1" ht="15.75" thickBot="1" x14ac:dyDescent="0.3">
      <c r="A22" s="44" t="s">
        <v>62</v>
      </c>
      <c r="B22" s="45">
        <v>19488</v>
      </c>
      <c r="C22" s="44" t="s">
        <v>57</v>
      </c>
      <c r="D22" s="45">
        <v>12</v>
      </c>
    </row>
    <row r="23" spans="1:4" s="46" customFormat="1" ht="15.75" thickBot="1" x14ac:dyDescent="0.3">
      <c r="A23" s="44" t="s">
        <v>63</v>
      </c>
      <c r="B23" s="45">
        <v>7639.5</v>
      </c>
      <c r="C23" s="44" t="s">
        <v>29</v>
      </c>
      <c r="D23" s="45">
        <v>11</v>
      </c>
    </row>
    <row r="24" spans="1:4" s="46" customFormat="1" ht="15.75" thickBot="1" x14ac:dyDescent="0.3">
      <c r="A24" s="44" t="s">
        <v>64</v>
      </c>
      <c r="B24" s="45">
        <v>37401.599999999999</v>
      </c>
      <c r="C24" s="44" t="s">
        <v>41</v>
      </c>
      <c r="D24" s="45">
        <v>8</v>
      </c>
    </row>
    <row r="25" spans="1:4" s="46" customFormat="1" ht="15.75" thickBot="1" x14ac:dyDescent="0.3">
      <c r="A25" s="44" t="s">
        <v>65</v>
      </c>
      <c r="B25" s="45">
        <v>1277.83</v>
      </c>
      <c r="C25" s="44" t="s">
        <v>33</v>
      </c>
      <c r="D25" s="45">
        <v>1</v>
      </c>
    </row>
    <row r="26" spans="1:4" s="46" customFormat="1" ht="15.75" thickBot="1" x14ac:dyDescent="0.3">
      <c r="A26" s="44" t="s">
        <v>66</v>
      </c>
      <c r="B26" s="45">
        <v>15449.4</v>
      </c>
      <c r="C26" s="44" t="s">
        <v>57</v>
      </c>
      <c r="D26" s="45">
        <v>17166</v>
      </c>
    </row>
    <row r="27" spans="1:4" s="46" customFormat="1" ht="15.75" thickBot="1" x14ac:dyDescent="0.3">
      <c r="A27" s="44" t="s">
        <v>67</v>
      </c>
      <c r="B27" s="45">
        <v>16479.36</v>
      </c>
      <c r="C27" s="44" t="s">
        <v>7</v>
      </c>
      <c r="D27" s="45">
        <v>17166</v>
      </c>
    </row>
    <row r="28" spans="1:4" s="46" customFormat="1" ht="15.75" thickBot="1" x14ac:dyDescent="0.3">
      <c r="A28" s="44" t="s">
        <v>68</v>
      </c>
      <c r="B28" s="45">
        <v>23668.799999999999</v>
      </c>
      <c r="C28" s="44" t="s">
        <v>7</v>
      </c>
      <c r="D28" s="45">
        <v>14258.32</v>
      </c>
    </row>
    <row r="29" spans="1:4" s="46" customFormat="1" ht="15.75" thickBot="1" x14ac:dyDescent="0.3">
      <c r="A29" s="44" t="s">
        <v>69</v>
      </c>
      <c r="B29" s="45">
        <v>32602.86</v>
      </c>
      <c r="C29" s="44" t="s">
        <v>7</v>
      </c>
      <c r="D29" s="45">
        <v>17159.400000000001</v>
      </c>
    </row>
    <row r="30" spans="1:4" s="46" customFormat="1" ht="15.75" thickBot="1" x14ac:dyDescent="0.3">
      <c r="A30" s="44" t="s">
        <v>70</v>
      </c>
      <c r="B30" s="45">
        <v>41603.21</v>
      </c>
      <c r="C30" s="44" t="s">
        <v>7</v>
      </c>
      <c r="D30" s="45">
        <v>16980.900000000001</v>
      </c>
    </row>
    <row r="31" spans="1:4" s="46" customFormat="1" ht="15.75" thickBot="1" x14ac:dyDescent="0.3">
      <c r="A31" s="44" t="s">
        <v>71</v>
      </c>
      <c r="B31" s="45">
        <v>47188.36</v>
      </c>
      <c r="C31" s="44" t="s">
        <v>7</v>
      </c>
      <c r="D31" s="45">
        <v>17159.400000000001</v>
      </c>
    </row>
    <row r="32" spans="1:4" s="46" customFormat="1" ht="15.75" thickBot="1" x14ac:dyDescent="0.3">
      <c r="A32" s="44" t="s">
        <v>72</v>
      </c>
      <c r="B32" s="45">
        <v>67805.7</v>
      </c>
      <c r="C32" s="44" t="s">
        <v>57</v>
      </c>
      <c r="D32" s="45">
        <v>17166</v>
      </c>
    </row>
    <row r="33" spans="1:4" s="46" customFormat="1" ht="15.75" thickBot="1" x14ac:dyDescent="0.3">
      <c r="A33" s="44" t="s">
        <v>73</v>
      </c>
      <c r="B33" s="45">
        <v>70723.92</v>
      </c>
      <c r="C33" s="44" t="s">
        <v>7</v>
      </c>
      <c r="D33" s="45">
        <v>17166</v>
      </c>
    </row>
    <row r="34" spans="1:4" s="46" customFormat="1" ht="15.75" thickBot="1" x14ac:dyDescent="0.3">
      <c r="A34" s="44" t="s">
        <v>74</v>
      </c>
      <c r="B34" s="45">
        <v>1032.8499999999999</v>
      </c>
      <c r="C34" s="44" t="s">
        <v>75</v>
      </c>
      <c r="D34" s="45">
        <v>1</v>
      </c>
    </row>
    <row r="35" spans="1:4" s="46" customFormat="1" ht="15.75" thickBot="1" x14ac:dyDescent="0.3">
      <c r="A35" s="44" t="s">
        <v>76</v>
      </c>
      <c r="B35" s="45">
        <v>2273.14</v>
      </c>
      <c r="C35" s="44" t="s">
        <v>41</v>
      </c>
      <c r="D35" s="45">
        <v>1</v>
      </c>
    </row>
    <row r="36" spans="1:4" s="46" customFormat="1" ht="15.75" thickBot="1" x14ac:dyDescent="0.3">
      <c r="A36" s="44" t="s">
        <v>77</v>
      </c>
      <c r="B36" s="45">
        <v>2737.54</v>
      </c>
      <c r="C36" s="44" t="s">
        <v>7</v>
      </c>
      <c r="D36" s="45">
        <v>6.5</v>
      </c>
    </row>
    <row r="37" spans="1:4" s="46" customFormat="1" ht="15.75" thickBot="1" x14ac:dyDescent="0.3">
      <c r="A37" s="44" t="s">
        <v>78</v>
      </c>
      <c r="B37" s="45">
        <v>1544.94</v>
      </c>
      <c r="C37" s="44" t="s">
        <v>7</v>
      </c>
      <c r="D37" s="45">
        <v>17166</v>
      </c>
    </row>
    <row r="38" spans="1:4" s="46" customFormat="1" ht="15.75" thickBot="1" x14ac:dyDescent="0.3">
      <c r="A38" s="44" t="s">
        <v>79</v>
      </c>
      <c r="B38" s="45">
        <v>1544.94</v>
      </c>
      <c r="C38" s="44" t="s">
        <v>7</v>
      </c>
      <c r="D38" s="45">
        <v>17166</v>
      </c>
    </row>
    <row r="39" spans="1:4" s="46" customFormat="1" ht="15.75" thickBot="1" x14ac:dyDescent="0.3">
      <c r="A39" s="44" t="s">
        <v>80</v>
      </c>
      <c r="B39" s="45">
        <v>6523.08</v>
      </c>
      <c r="C39" s="44" t="s">
        <v>7</v>
      </c>
      <c r="D39" s="45">
        <v>17166</v>
      </c>
    </row>
    <row r="40" spans="1:4" s="46" customFormat="1" ht="15.75" thickBot="1" x14ac:dyDescent="0.3">
      <c r="A40" s="44" t="s">
        <v>81</v>
      </c>
      <c r="B40" s="45">
        <v>6523.08</v>
      </c>
      <c r="C40" s="44" t="s">
        <v>7</v>
      </c>
      <c r="D40" s="45">
        <v>17166</v>
      </c>
    </row>
    <row r="41" spans="1:4" s="46" customFormat="1" ht="15.75" thickBot="1" x14ac:dyDescent="0.3">
      <c r="A41" s="44" t="s">
        <v>82</v>
      </c>
      <c r="B41" s="45">
        <v>4099.16</v>
      </c>
      <c r="C41" s="44" t="s">
        <v>75</v>
      </c>
      <c r="D41" s="45">
        <v>1</v>
      </c>
    </row>
    <row r="42" spans="1:4" s="46" customFormat="1" ht="15.75" thickBot="1" x14ac:dyDescent="0.3">
      <c r="A42" s="44" t="s">
        <v>83</v>
      </c>
      <c r="B42" s="45">
        <v>3821</v>
      </c>
      <c r="C42" s="44" t="s">
        <v>84</v>
      </c>
      <c r="D42" s="45">
        <v>1</v>
      </c>
    </row>
    <row r="43" spans="1:4" s="46" customFormat="1" ht="15.75" thickBot="1" x14ac:dyDescent="0.3">
      <c r="A43" s="44" t="s">
        <v>85</v>
      </c>
      <c r="B43" s="45">
        <v>2242.85</v>
      </c>
      <c r="C43" s="44" t="s">
        <v>41</v>
      </c>
      <c r="D43" s="45">
        <v>1</v>
      </c>
    </row>
    <row r="44" spans="1:4" s="46" customFormat="1" ht="15.75" thickBot="1" x14ac:dyDescent="0.3">
      <c r="A44" s="44" t="s">
        <v>86</v>
      </c>
      <c r="B44" s="45">
        <v>12765.27</v>
      </c>
      <c r="C44" s="44" t="s">
        <v>41</v>
      </c>
      <c r="D44" s="45">
        <v>21</v>
      </c>
    </row>
    <row r="45" spans="1:4" s="46" customFormat="1" ht="15.75" thickBot="1" x14ac:dyDescent="0.3">
      <c r="A45" s="44" t="s">
        <v>87</v>
      </c>
      <c r="B45" s="45">
        <v>401.34</v>
      </c>
      <c r="C45" s="44" t="s">
        <v>57</v>
      </c>
      <c r="D45" s="45">
        <v>1</v>
      </c>
    </row>
    <row r="46" spans="1:4" s="46" customFormat="1" ht="15.75" thickBot="1" x14ac:dyDescent="0.3">
      <c r="A46" s="44" t="s">
        <v>88</v>
      </c>
      <c r="B46" s="45">
        <v>761.1</v>
      </c>
      <c r="C46" s="44" t="s">
        <v>41</v>
      </c>
      <c r="D46" s="45">
        <v>6</v>
      </c>
    </row>
    <row r="47" spans="1:4" ht="15.75" thickBot="1" x14ac:dyDescent="0.3">
      <c r="A47" s="41"/>
      <c r="B47" s="43">
        <f>SUM(B6:B46)</f>
        <v>513298.27999999991</v>
      </c>
      <c r="C47" s="41"/>
      <c r="D47" s="42"/>
    </row>
    <row r="49" spans="2:2" x14ac:dyDescent="0.25">
      <c r="B49" s="27">
        <v>513298.27999999997</v>
      </c>
    </row>
  </sheetData>
  <autoFilter ref="A3:E3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sqref="A1:XFD1048576"/>
    </sheetView>
  </sheetViews>
  <sheetFormatPr defaultRowHeight="15" x14ac:dyDescent="0.25"/>
  <cols>
    <col min="2" max="3" width="11.5703125" customWidth="1"/>
    <col min="4" max="8" width="15.140625" customWidth="1"/>
  </cols>
  <sheetData>
    <row r="1" spans="1:8" ht="16.5" x14ac:dyDescent="0.25">
      <c r="A1" s="53"/>
      <c r="B1" s="53"/>
      <c r="C1" s="53"/>
      <c r="D1" s="53"/>
      <c r="E1" s="53"/>
      <c r="F1" s="53"/>
      <c r="G1" s="53"/>
      <c r="H1" s="53"/>
    </row>
    <row r="2" spans="1:8" x14ac:dyDescent="0.25">
      <c r="A2" s="27"/>
      <c r="B2" s="27"/>
      <c r="C2" s="27"/>
      <c r="D2" s="27"/>
      <c r="E2" s="27"/>
      <c r="F2" s="27"/>
      <c r="G2" s="27"/>
      <c r="H2" s="27"/>
    </row>
    <row r="3" spans="1:8" x14ac:dyDescent="0.25">
      <c r="A3" s="28"/>
      <c r="B3" s="51"/>
      <c r="C3" s="52"/>
      <c r="D3" s="28"/>
      <c r="E3" s="28"/>
      <c r="F3" s="28"/>
      <c r="G3" s="29"/>
      <c r="H3" s="29"/>
    </row>
    <row r="4" spans="1:8" x14ac:dyDescent="0.25">
      <c r="A4" s="30"/>
      <c r="B4" s="31"/>
      <c r="C4" s="54"/>
      <c r="D4" s="54"/>
      <c r="E4" s="54"/>
      <c r="F4" s="54"/>
      <c r="G4" s="54"/>
      <c r="H4" s="55"/>
    </row>
    <row r="5" spans="1:8" x14ac:dyDescent="0.25">
      <c r="A5" s="28"/>
      <c r="B5" s="51"/>
      <c r="C5" s="52"/>
      <c r="D5" s="32"/>
      <c r="E5" s="32"/>
      <c r="F5" s="33"/>
      <c r="G5" s="34"/>
      <c r="H5" s="34"/>
    </row>
    <row r="6" spans="1:8" x14ac:dyDescent="0.25">
      <c r="A6" s="28"/>
      <c r="B6" s="51"/>
      <c r="C6" s="52"/>
      <c r="D6" s="32"/>
      <c r="E6" s="32"/>
      <c r="F6" s="33"/>
      <c r="G6" s="34"/>
      <c r="H6" s="34"/>
    </row>
    <row r="7" spans="1:8" x14ac:dyDescent="0.25">
      <c r="A7" s="28"/>
      <c r="B7" s="51"/>
      <c r="C7" s="52"/>
      <c r="D7" s="32"/>
      <c r="E7" s="32"/>
      <c r="F7" s="33"/>
      <c r="G7" s="34"/>
      <c r="H7" s="34"/>
    </row>
    <row r="8" spans="1:8" x14ac:dyDescent="0.25">
      <c r="A8" s="28"/>
      <c r="B8" s="51"/>
      <c r="C8" s="52"/>
      <c r="D8" s="32"/>
      <c r="E8" s="32"/>
      <c r="F8" s="33"/>
      <c r="G8" s="34"/>
      <c r="H8" s="34"/>
    </row>
    <row r="9" spans="1:8" x14ac:dyDescent="0.25">
      <c r="A9" s="28"/>
      <c r="B9" s="51"/>
      <c r="C9" s="52"/>
      <c r="D9" s="32"/>
      <c r="E9" s="32"/>
      <c r="F9" s="33"/>
      <c r="G9" s="34"/>
      <c r="H9" s="34"/>
    </row>
    <row r="10" spans="1:8" x14ac:dyDescent="0.25">
      <c r="A10" s="28"/>
      <c r="B10" s="51"/>
      <c r="C10" s="52"/>
      <c r="D10" s="32"/>
      <c r="E10" s="32"/>
      <c r="F10" s="33"/>
      <c r="G10" s="34"/>
      <c r="H10" s="34"/>
    </row>
    <row r="11" spans="1:8" x14ac:dyDescent="0.25">
      <c r="A11" s="28"/>
      <c r="B11" s="51"/>
      <c r="C11" s="52"/>
      <c r="D11" s="32"/>
      <c r="E11" s="32"/>
      <c r="F11" s="33"/>
      <c r="G11" s="34"/>
      <c r="H11" s="34"/>
    </row>
    <row r="12" spans="1:8" x14ac:dyDescent="0.25">
      <c r="A12" s="28"/>
      <c r="B12" s="51"/>
      <c r="C12" s="52"/>
      <c r="D12" s="32"/>
      <c r="E12" s="32"/>
      <c r="F12" s="33"/>
      <c r="G12" s="34"/>
      <c r="H12" s="34"/>
    </row>
    <row r="13" spans="1:8" x14ac:dyDescent="0.25">
      <c r="A13" s="28"/>
      <c r="B13" s="51"/>
      <c r="C13" s="52"/>
      <c r="D13" s="32"/>
      <c r="E13" s="32"/>
      <c r="F13" s="33"/>
      <c r="G13" s="34"/>
      <c r="H13" s="34"/>
    </row>
    <row r="14" spans="1:8" x14ac:dyDescent="0.25">
      <c r="A14" s="28"/>
      <c r="B14" s="51"/>
      <c r="C14" s="52"/>
      <c r="D14" s="32"/>
      <c r="E14" s="32"/>
      <c r="F14" s="33"/>
      <c r="G14" s="34"/>
      <c r="H14" s="34"/>
    </row>
    <row r="15" spans="1:8" x14ac:dyDescent="0.25">
      <c r="A15" s="28"/>
      <c r="B15" s="51"/>
      <c r="C15" s="52"/>
      <c r="D15" s="32"/>
      <c r="E15" s="32"/>
      <c r="F15" s="33"/>
      <c r="G15" s="34"/>
      <c r="H15" s="34"/>
    </row>
    <row r="16" spans="1:8" x14ac:dyDescent="0.25">
      <c r="A16" s="28"/>
      <c r="B16" s="51"/>
      <c r="C16" s="52"/>
      <c r="D16" s="32"/>
      <c r="E16" s="32"/>
      <c r="F16" s="33"/>
      <c r="G16" s="34"/>
      <c r="H16" s="34"/>
    </row>
    <row r="17" spans="1:8" x14ac:dyDescent="0.25">
      <c r="A17" s="56"/>
      <c r="B17" s="57"/>
      <c r="C17" s="58"/>
      <c r="D17" s="35"/>
      <c r="E17" s="35"/>
      <c r="F17" s="36"/>
      <c r="G17" s="34"/>
      <c r="H17" s="34"/>
    </row>
  </sheetData>
  <mergeCells count="16">
    <mergeCell ref="B14:C14"/>
    <mergeCell ref="B15:C15"/>
    <mergeCell ref="B16:C16"/>
    <mergeCell ref="A17:C17"/>
    <mergeCell ref="B8:C8"/>
    <mergeCell ref="B9:C9"/>
    <mergeCell ref="B10:C10"/>
    <mergeCell ref="B11:C11"/>
    <mergeCell ref="B12:C12"/>
    <mergeCell ref="B13:C13"/>
    <mergeCell ref="B7:C7"/>
    <mergeCell ref="A1:H1"/>
    <mergeCell ref="B3:C3"/>
    <mergeCell ref="C4:H4"/>
    <mergeCell ref="B5:C5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Юности, д. 8 </vt:lpstr>
      <vt:lpstr>Работы 2020</vt:lpstr>
      <vt:lpstr>Справка</vt:lpstr>
      <vt:lpstr>'Юности, д. 8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Алена Попова Вячеславовна</cp:lastModifiedBy>
  <cp:lastPrinted>2021-03-03T01:06:56Z</cp:lastPrinted>
  <dcterms:created xsi:type="dcterms:W3CDTF">2018-02-13T05:54:21Z</dcterms:created>
  <dcterms:modified xsi:type="dcterms:W3CDTF">2021-03-03T01:06:57Z</dcterms:modified>
</cp:coreProperties>
</file>