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бекетова 38" sheetId="1" r:id="rId1"/>
    <sheet name="накоп 2020" sheetId="2" r:id="rId2"/>
    <sheet name="Лист3" sheetId="3" r:id="rId3"/>
  </sheets>
  <definedNames>
    <definedName name="_xlnm.Print_Area" localSheetId="0">'бекетова 38'!$A$1:$E$68</definedName>
  </definedNames>
  <calcPr calcId="125725"/>
</workbook>
</file>

<file path=xl/calcChain.xml><?xml version="1.0" encoding="utf-8"?>
<calcChain xmlns="http://schemas.openxmlformats.org/spreadsheetml/2006/main">
  <c r="C34" i="1"/>
  <c r="C57" l="1"/>
  <c r="C30"/>
  <c r="C40" i="2"/>
  <c r="B49" i="1" l="1"/>
  <c r="B50"/>
  <c r="B51"/>
  <c r="C28"/>
  <c r="C7"/>
  <c r="C53"/>
  <c r="C21"/>
  <c r="C18"/>
  <c r="C15"/>
  <c r="C12"/>
  <c r="C9"/>
  <c r="C65" l="1"/>
  <c r="C63"/>
  <c r="C62" s="1"/>
  <c r="C66" l="1"/>
  <c r="C67" s="1"/>
  <c r="F65"/>
  <c r="C8"/>
  <c r="C10" s="1"/>
  <c r="C68" l="1"/>
  <c r="B57"/>
  <c r="B63" l="1"/>
  <c r="B62" s="1"/>
  <c r="B56"/>
  <c r="B53"/>
  <c r="B52"/>
  <c r="B18"/>
  <c r="B15"/>
  <c r="B12"/>
  <c r="B65" l="1"/>
</calcChain>
</file>

<file path=xl/sharedStrings.xml><?xml version="1.0" encoding="utf-8"?>
<sst xmlns="http://schemas.openxmlformats.org/spreadsheetml/2006/main" count="194" uniqueCount="91">
  <si>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</si>
  <si>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</si>
  <si>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</si>
  <si>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</si>
  <si>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</si>
  <si>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</si>
  <si>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</si>
  <si>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</si>
  <si>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</si>
  <si>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</si>
  <si>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</si>
  <si>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</si>
  <si>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</si>
  <si>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</si>
  <si>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</si>
  <si>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</si>
  <si>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</si>
  <si>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</si>
  <si>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</si>
  <si>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</si>
  <si>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</si>
  <si>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</si>
  <si>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</si>
  <si>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</si>
  <si>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</si>
  <si>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</si>
  <si>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</si>
  <si>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</si>
  <si>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</si>
  <si>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Бекетова, д. 38</t>
  </si>
  <si>
    <t>Чел.</t>
  </si>
  <si>
    <t>м2</t>
  </si>
  <si>
    <t>м</t>
  </si>
  <si>
    <t>Старшие по домам</t>
  </si>
  <si>
    <t xml:space="preserve">По адресу БЕКЕТОВА ул. д.38                                            </t>
  </si>
  <si>
    <t>Наименование работ</t>
  </si>
  <si>
    <t>Cуммa</t>
  </si>
  <si>
    <t>Ед.изм</t>
  </si>
  <si>
    <t>Кол-во</t>
  </si>
  <si>
    <t>шт.</t>
  </si>
  <si>
    <t>Смена вентиля до 20 мм</t>
  </si>
  <si>
    <t>Смена труб канализации д.100</t>
  </si>
  <si>
    <t>Чистка водоподогревателя</t>
  </si>
  <si>
    <t xml:space="preserve">Накопительная по работам за период c  01.01.2020 по  31.12.2020 г.                                                                                   </t>
  </si>
  <si>
    <t>Восстановление подъездного отопления</t>
  </si>
  <si>
    <t>1подъезд</t>
  </si>
  <si>
    <t>Вывоз ТКО 1,2 кв. 2020 г. К=0,6;0,8;0,85;0,9;1</t>
  </si>
  <si>
    <t>Выезд а/машины по заявке</t>
  </si>
  <si>
    <t>выезд</t>
  </si>
  <si>
    <t>Гор. вода потр.при содер.общего имущ-ва  в МКД 3,4 кв.2020г. 1-5эт.К=0</t>
  </si>
  <si>
    <t>Гор.вода потр.при содер.общего имущ-ва в МКД 1,2 кв.2020г. 1-5 эт.К=0,</t>
  </si>
  <si>
    <t>Закрытие и открытие стояков</t>
  </si>
  <si>
    <t>1 стояк</t>
  </si>
  <si>
    <t>Замена электропроводки</t>
  </si>
  <si>
    <t>Наладка теплоузла (снятие, установка конусов)</t>
  </si>
  <si>
    <t>1 дом</t>
  </si>
  <si>
    <t>Организация мест накоп.ртуть сод-х ламп 1,2 кв. 2020г. К=0,6;0,8;0,89</t>
  </si>
  <si>
    <t>Организация мест накоп.ртуть сод-х ламп 3,4 кв. 2020г. К=0,6;0,8;0,85;</t>
  </si>
  <si>
    <t>Осмотр подвала</t>
  </si>
  <si>
    <t>Отключение отопления</t>
  </si>
  <si>
    <t>Подготовка и сдача теплового узла</t>
  </si>
  <si>
    <t>узел</t>
  </si>
  <si>
    <t>Ремонт труб КНС</t>
  </si>
  <si>
    <t>Содержание ДРС 1,2 кв. 2020 г. коэф. 0,8</t>
  </si>
  <si>
    <t>Содержание ДРС 3,4 кв. 2020 г. коэф.0,8;0,85;0,9;1</t>
  </si>
  <si>
    <t>Уборка МОП 1,2 кв. 2020 г. К=0,8</t>
  </si>
  <si>
    <t>Уборка МОП 3,4 кв. 2020 г. К=0,8</t>
  </si>
  <si>
    <t>Уборка придомовой территории 1,2 кв. 2020 г. К=0,8</t>
  </si>
  <si>
    <t>Уборка придомовой территории 3,4 кв. 2020 г. К=0,6;0,8</t>
  </si>
  <si>
    <t>Удаление воздуха со стояков отопления</t>
  </si>
  <si>
    <t>Управление жилым фондом 1,2 кв. 2020г. К=0,6;0,8;0,85;0,9;1</t>
  </si>
  <si>
    <t>Управление жилым фондом 3,4 кв. 2020г. К=0,6;0,8;0,85;0,9;1</t>
  </si>
  <si>
    <t>Устранение свищей хомутами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</si>
  <si>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</si>
  <si>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</si>
  <si>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</si>
  <si>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</si>
  <si>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сброс воздуха с системы отопления</t>
  </si>
  <si>
    <t>смена труб ГВС и ХВС  д.20 ПП</t>
  </si>
  <si>
    <t>смена труб ГВС и ХВС д.32 ПП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</si>
  <si>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</si>
  <si>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</si>
  <si>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</si>
  <si>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</si>
  <si>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</si>
  <si>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16. Всего расходов по дому за 2020 г.</t>
  </si>
  <si>
    <t>17. Всего расходов по дому с НДС за 2020 г.</t>
  </si>
  <si>
    <t>18. Конечное сальдо по дому на 31.12.2020 г.</t>
  </si>
  <si>
    <t>19. Конечное сальдо с учетом дебиторской задолженности (переплаты) на 31.12.2020 г.</t>
  </si>
  <si>
    <t>Изоляция труб отопления</t>
  </si>
  <si>
    <t>подвал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</si>
</sst>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&quot;р.&quot;"/>
    <numFmt numFmtId="166" formatCode="_-* #,##0.00_-;\-* #,##0.00_-;_-* &quot;-&quot;??_-;_-@_-"/>
    <numFmt numFmtId="167" formatCode="_-* #&quot; &quot;##0.00_-;\-* #&quot; &quot;##0.00_-;_-* &quot;-&quot;??_-;_-@_-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</cellStyleXfs>
  <cellXfs count="48">
    <xf numFmtId="0" fontId="0" fillId="0" borderId="0" xfId="0"/>
    <xf numFmtId="165" fontId="4" fillId="3" borderId="2" xfId="1" applyNumberFormat="1" applyFont="1" applyFill="1" applyBorder="1" applyAlignment="1">
      <alignment horizontal="center" vertical="center" wrapText="1"/>
    </xf>
    <xf numFmtId="164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5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4" fontId="4" fillId="3" borderId="2" xfId="3" applyFont="1" applyFill="1" applyBorder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5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4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6" xfId="0" applyFont="1" applyFill="1" applyBorder="1" applyAlignment="1">
      <alignment horizontal="center" vertical="center" wrapText="1"/>
    </xf>
    <xf numFmtId="49" fontId="0" fillId="0" borderId="6" xfId="0" applyNumberFormat="1" applyFill="1" applyBorder="1"/>
    <xf numFmtId="166" fontId="0" fillId="0" borderId="6" xfId="0" applyNumberFormat="1" applyFill="1" applyBorder="1"/>
    <xf numFmtId="2" fontId="2" fillId="3" borderId="0" xfId="0" applyNumberFormat="1" applyFont="1" applyFill="1" applyAlignment="1">
      <alignment horizontal="center" wrapText="1"/>
    </xf>
    <xf numFmtId="167" fontId="0" fillId="0" borderId="6" xfId="0" applyNumberFormat="1" applyFill="1" applyBorder="1"/>
    <xf numFmtId="167" fontId="12" fillId="0" borderId="6" xfId="0" applyNumberFormat="1" applyFont="1" applyFill="1" applyBorder="1"/>
    <xf numFmtId="49" fontId="0" fillId="4" borderId="6" xfId="0" applyNumberFormat="1" applyFill="1" applyBorder="1"/>
    <xf numFmtId="167" fontId="0" fillId="4" borderId="6" xfId="0" applyNumberFormat="1" applyFill="1" applyBorder="1"/>
    <xf numFmtId="0" fontId="0" fillId="4" borderId="0" xfId="0" applyFill="1"/>
    <xf numFmtId="167" fontId="6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>
      <selection activeCell="C67" sqref="C67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42" t="s">
        <v>7</v>
      </c>
      <c r="B1" s="42"/>
      <c r="C1" s="42"/>
      <c r="D1" s="42"/>
      <c r="E1" s="42"/>
    </row>
    <row r="2" spans="1:5" ht="17.25" customHeight="1">
      <c r="A2" s="27" t="s">
        <v>29</v>
      </c>
      <c r="B2" s="9" t="s">
        <v>5</v>
      </c>
      <c r="C2" s="44" t="s">
        <v>80</v>
      </c>
      <c r="D2" s="44"/>
      <c r="E2" s="44"/>
    </row>
    <row r="3" spans="1:5" ht="57">
      <c r="A3" s="20" t="s">
        <v>3</v>
      </c>
      <c r="B3" s="1" t="s">
        <v>0</v>
      </c>
      <c r="C3" s="4" t="s">
        <v>27</v>
      </c>
      <c r="D3" s="7" t="s">
        <v>1</v>
      </c>
      <c r="E3" s="8" t="s">
        <v>2</v>
      </c>
    </row>
    <row r="4" spans="1:5">
      <c r="A4" s="45" t="s">
        <v>28</v>
      </c>
      <c r="B4" s="46"/>
      <c r="C4" s="46"/>
      <c r="D4" s="46"/>
      <c r="E4" s="47"/>
    </row>
    <row r="5" spans="1:5" ht="28.5">
      <c r="A5" s="20" t="s">
        <v>81</v>
      </c>
      <c r="B5" s="1"/>
      <c r="C5" s="4">
        <v>574129.29</v>
      </c>
      <c r="D5" s="22" t="s">
        <v>26</v>
      </c>
      <c r="E5" s="8"/>
    </row>
    <row r="6" spans="1:5">
      <c r="A6" s="20" t="s">
        <v>82</v>
      </c>
      <c r="B6" s="1"/>
      <c r="C6" s="4">
        <v>595562.43999999994</v>
      </c>
      <c r="D6" s="22" t="s">
        <v>26</v>
      </c>
      <c r="E6" s="8"/>
    </row>
    <row r="7" spans="1:5">
      <c r="A7" s="20" t="s">
        <v>83</v>
      </c>
      <c r="B7" s="1"/>
      <c r="C7" s="4">
        <f>C6-C5</f>
        <v>21433.149999999907</v>
      </c>
      <c r="D7" s="22" t="s">
        <v>26</v>
      </c>
      <c r="E7" s="8"/>
    </row>
    <row r="8" spans="1:5">
      <c r="A8" s="20" t="s">
        <v>8</v>
      </c>
      <c r="B8" s="1"/>
      <c r="C8" s="4">
        <f>C9</f>
        <v>3385.92</v>
      </c>
      <c r="D8" s="22" t="s">
        <v>26</v>
      </c>
      <c r="E8" s="8"/>
    </row>
    <row r="9" spans="1:5">
      <c r="A9" s="20" t="s">
        <v>9</v>
      </c>
      <c r="B9" s="1"/>
      <c r="C9" s="23">
        <f>150*12+132.16*12</f>
        <v>3385.92</v>
      </c>
      <c r="D9" s="22" t="s">
        <v>26</v>
      </c>
      <c r="E9" s="8"/>
    </row>
    <row r="10" spans="1:5">
      <c r="A10" s="29" t="s">
        <v>84</v>
      </c>
      <c r="B10" s="9"/>
      <c r="C10" s="10">
        <f>C5+C8-C9</f>
        <v>574129.29</v>
      </c>
      <c r="D10" s="22" t="s">
        <v>26</v>
      </c>
      <c r="E10" s="2"/>
    </row>
    <row r="11" spans="1:5">
      <c r="A11" s="43" t="s">
        <v>10</v>
      </c>
      <c r="B11" s="43"/>
      <c r="C11" s="43"/>
      <c r="D11" s="43"/>
      <c r="E11" s="43"/>
    </row>
    <row r="12" spans="1:5" ht="29.25" thickBot="1">
      <c r="A12" s="27" t="s">
        <v>11</v>
      </c>
      <c r="B12" s="9" t="e">
        <f>#REF!</f>
        <v>#REF!</v>
      </c>
      <c r="C12" s="10">
        <f>SUM(C13:C14)</f>
        <v>101100.95999999999</v>
      </c>
      <c r="D12" s="3"/>
      <c r="E12" s="2"/>
    </row>
    <row r="13" spans="1:5" s="31" customFormat="1" ht="15.75" thickBot="1">
      <c r="A13" s="33" t="s">
        <v>70</v>
      </c>
      <c r="B13" s="33"/>
      <c r="C13" s="36">
        <v>49485.599999999999</v>
      </c>
      <c r="D13" s="33" t="s">
        <v>32</v>
      </c>
      <c r="E13" s="36">
        <v>12528</v>
      </c>
    </row>
    <row r="14" spans="1:5" s="31" customFormat="1" ht="15.75" thickBot="1">
      <c r="A14" s="33" t="s">
        <v>71</v>
      </c>
      <c r="B14" s="33"/>
      <c r="C14" s="36">
        <v>51615.360000000001</v>
      </c>
      <c r="D14" s="33" t="s">
        <v>31</v>
      </c>
      <c r="E14" s="36">
        <v>12528</v>
      </c>
    </row>
    <row r="15" spans="1:5" ht="29.25" thickBot="1">
      <c r="A15" s="27" t="s">
        <v>12</v>
      </c>
      <c r="B15" s="9" t="e">
        <f>#REF!</f>
        <v>#REF!</v>
      </c>
      <c r="C15" s="10">
        <f>SUM(C16:C17)</f>
        <v>41136.54</v>
      </c>
      <c r="D15" s="3"/>
      <c r="E15" s="2"/>
    </row>
    <row r="16" spans="1:5" s="31" customFormat="1" ht="15.75" thickBot="1">
      <c r="A16" s="33" t="s">
        <v>65</v>
      </c>
      <c r="B16" s="33"/>
      <c r="C16" s="36">
        <v>17331.060000000001</v>
      </c>
      <c r="D16" s="33" t="s">
        <v>31</v>
      </c>
      <c r="E16" s="36">
        <v>10440.4</v>
      </c>
    </row>
    <row r="17" spans="1:5" s="31" customFormat="1" ht="15.75" thickBot="1">
      <c r="A17" s="33" t="s">
        <v>66</v>
      </c>
      <c r="B17" s="33"/>
      <c r="C17" s="36">
        <v>23805.48</v>
      </c>
      <c r="D17" s="33" t="s">
        <v>31</v>
      </c>
      <c r="E17" s="36">
        <v>12529.2</v>
      </c>
    </row>
    <row r="18" spans="1:5" ht="29.25" thickBot="1">
      <c r="A18" s="27" t="s">
        <v>13</v>
      </c>
      <c r="B18" s="11" t="e">
        <f>#REF!+#REF!</f>
        <v>#REF!</v>
      </c>
      <c r="C18" s="10">
        <f>SUM(C19:C20)</f>
        <v>4720.91</v>
      </c>
      <c r="D18" s="5"/>
      <c r="E18" s="2"/>
    </row>
    <row r="19" spans="1:5" s="31" customFormat="1" ht="15.75" thickBot="1">
      <c r="A19" s="33" t="s">
        <v>46</v>
      </c>
      <c r="B19" s="33"/>
      <c r="C19" s="36">
        <v>4720.91</v>
      </c>
      <c r="D19" s="33" t="s">
        <v>30</v>
      </c>
      <c r="E19" s="36">
        <v>73</v>
      </c>
    </row>
    <row r="20" spans="1:5" s="31" customFormat="1" ht="15.75" thickBot="1">
      <c r="A20" s="33"/>
      <c r="B20" s="33"/>
      <c r="C20" s="34"/>
      <c r="D20" s="33"/>
      <c r="E20" s="34"/>
    </row>
    <row r="21" spans="1:5" ht="43.5" thickBot="1">
      <c r="A21" s="27" t="s">
        <v>14</v>
      </c>
      <c r="B21" s="9"/>
      <c r="C21" s="10">
        <f>SUM(C22:C27)</f>
        <v>14156.64</v>
      </c>
      <c r="D21" s="3"/>
      <c r="E21" s="2"/>
    </row>
    <row r="22" spans="1:5" s="31" customFormat="1" ht="15.75" thickBot="1">
      <c r="A22" s="33" t="s">
        <v>49</v>
      </c>
      <c r="B22" s="33"/>
      <c r="C22" s="36">
        <v>1252.8</v>
      </c>
      <c r="D22" s="33" t="s">
        <v>31</v>
      </c>
      <c r="E22" s="36">
        <v>12528</v>
      </c>
    </row>
    <row r="23" spans="1:5" s="31" customFormat="1" ht="15.75" thickBot="1">
      <c r="A23" s="33" t="s">
        <v>50</v>
      </c>
      <c r="B23" s="33"/>
      <c r="C23" s="36">
        <v>1127.52</v>
      </c>
      <c r="D23" s="33" t="s">
        <v>31</v>
      </c>
      <c r="E23" s="36">
        <v>12528</v>
      </c>
    </row>
    <row r="24" spans="1:5" s="31" customFormat="1" ht="15.75" thickBot="1">
      <c r="A24" s="33" t="s">
        <v>73</v>
      </c>
      <c r="B24" s="33"/>
      <c r="C24" s="36">
        <v>1127.52</v>
      </c>
      <c r="D24" s="33" t="s">
        <v>31</v>
      </c>
      <c r="E24" s="36">
        <v>12528</v>
      </c>
    </row>
    <row r="25" spans="1:5" s="31" customFormat="1" ht="15.75" thickBot="1">
      <c r="A25" s="33" t="s">
        <v>74</v>
      </c>
      <c r="B25" s="33"/>
      <c r="C25" s="36">
        <v>1127.52</v>
      </c>
      <c r="D25" s="33" t="s">
        <v>31</v>
      </c>
      <c r="E25" s="36">
        <v>12528</v>
      </c>
    </row>
    <row r="26" spans="1:5" s="31" customFormat="1" ht="15.75" thickBot="1">
      <c r="A26" s="33" t="s">
        <v>75</v>
      </c>
      <c r="B26" s="33"/>
      <c r="C26" s="36">
        <v>4760.6400000000003</v>
      </c>
      <c r="D26" s="33" t="s">
        <v>31</v>
      </c>
      <c r="E26" s="36">
        <v>12528</v>
      </c>
    </row>
    <row r="27" spans="1:5" s="31" customFormat="1" ht="15.75" thickBot="1">
      <c r="A27" s="33" t="s">
        <v>76</v>
      </c>
      <c r="B27" s="33"/>
      <c r="C27" s="36">
        <v>4760.6400000000003</v>
      </c>
      <c r="D27" s="33" t="s">
        <v>31</v>
      </c>
      <c r="E27" s="36">
        <v>12528</v>
      </c>
    </row>
    <row r="28" spans="1:5" ht="43.5" outlineLevel="1" thickBot="1">
      <c r="A28" s="27" t="s">
        <v>15</v>
      </c>
      <c r="B28" s="21"/>
      <c r="C28" s="10">
        <f>SUM(C29:C29)</f>
        <v>469.7</v>
      </c>
      <c r="D28" s="21"/>
      <c r="E28" s="21"/>
    </row>
    <row r="29" spans="1:5" s="31" customFormat="1" ht="15.75" thickBot="1">
      <c r="A29" s="33" t="s">
        <v>53</v>
      </c>
      <c r="B29" s="33"/>
      <c r="C29" s="36">
        <v>469.7</v>
      </c>
      <c r="D29" s="33" t="s">
        <v>32</v>
      </c>
      <c r="E29" s="36">
        <v>2</v>
      </c>
    </row>
    <row r="30" spans="1:5" s="24" customFormat="1" ht="52.5" customHeight="1" outlineLevel="2" thickBot="1">
      <c r="A30" s="27" t="s">
        <v>16</v>
      </c>
      <c r="B30" s="25"/>
      <c r="C30" s="41">
        <f>SUM(C31:C47)</f>
        <v>157703.87999999998</v>
      </c>
      <c r="D30" s="25"/>
      <c r="E30" s="25"/>
    </row>
    <row r="31" spans="1:5" s="31" customFormat="1" ht="15.75" thickBot="1">
      <c r="A31" s="33" t="s">
        <v>58</v>
      </c>
      <c r="B31" s="33"/>
      <c r="C31" s="36">
        <v>762.86</v>
      </c>
      <c r="D31" s="33" t="s">
        <v>55</v>
      </c>
      <c r="E31" s="36">
        <v>2</v>
      </c>
    </row>
    <row r="32" spans="1:5" s="31" customFormat="1" ht="15.75" thickBot="1">
      <c r="A32" s="33" t="s">
        <v>59</v>
      </c>
      <c r="B32" s="33"/>
      <c r="C32" s="36">
        <v>1117.43</v>
      </c>
      <c r="D32" s="33" t="s">
        <v>39</v>
      </c>
      <c r="E32" s="36">
        <v>1</v>
      </c>
    </row>
    <row r="33" spans="1:5" s="31" customFormat="1" ht="15.75" thickBot="1">
      <c r="A33" s="33" t="s">
        <v>60</v>
      </c>
      <c r="B33" s="33"/>
      <c r="C33" s="36">
        <v>10087.91</v>
      </c>
      <c r="D33" s="33" t="s">
        <v>61</v>
      </c>
      <c r="E33" s="36">
        <v>1</v>
      </c>
    </row>
    <row r="34" spans="1:5" s="31" customFormat="1" ht="15.75" thickBot="1">
      <c r="A34" s="33" t="s">
        <v>89</v>
      </c>
      <c r="B34" s="33"/>
      <c r="C34" s="36">
        <f>62*281+62*227</f>
        <v>31496</v>
      </c>
      <c r="D34" s="33" t="s">
        <v>90</v>
      </c>
      <c r="E34" s="36">
        <v>1</v>
      </c>
    </row>
    <row r="35" spans="1:5" s="31" customFormat="1" ht="15.75" thickBot="1">
      <c r="A35" s="33" t="s">
        <v>62</v>
      </c>
      <c r="B35" s="33"/>
      <c r="C35" s="36">
        <v>2464.44</v>
      </c>
      <c r="D35" s="33" t="s">
        <v>39</v>
      </c>
      <c r="E35" s="36">
        <v>12</v>
      </c>
    </row>
    <row r="36" spans="1:5" s="31" customFormat="1" ht="15.75" thickBot="1">
      <c r="A36" s="33" t="s">
        <v>40</v>
      </c>
      <c r="B36" s="33"/>
      <c r="C36" s="36">
        <v>2439.96</v>
      </c>
      <c r="D36" s="33" t="s">
        <v>39</v>
      </c>
      <c r="E36" s="36">
        <v>4</v>
      </c>
    </row>
    <row r="37" spans="1:5" s="31" customFormat="1" ht="15.75" thickBot="1">
      <c r="A37" s="33" t="s">
        <v>41</v>
      </c>
      <c r="B37" s="33"/>
      <c r="C37" s="36">
        <v>8768</v>
      </c>
      <c r="D37" s="33" t="s">
        <v>32</v>
      </c>
      <c r="E37" s="36">
        <v>8</v>
      </c>
    </row>
    <row r="38" spans="1:5" s="31" customFormat="1" ht="15.75" thickBot="1">
      <c r="A38" s="33" t="s">
        <v>77</v>
      </c>
      <c r="B38" s="33"/>
      <c r="C38" s="36">
        <v>621.53</v>
      </c>
      <c r="D38" s="33" t="s">
        <v>52</v>
      </c>
      <c r="E38" s="36">
        <v>1</v>
      </c>
    </row>
    <row r="39" spans="1:5" s="31" customFormat="1" ht="15.75" thickBot="1">
      <c r="A39" s="33" t="s">
        <v>78</v>
      </c>
      <c r="B39" s="33"/>
      <c r="C39" s="36">
        <v>25680</v>
      </c>
      <c r="D39" s="33" t="s">
        <v>32</v>
      </c>
      <c r="E39" s="36">
        <v>16</v>
      </c>
    </row>
    <row r="40" spans="1:5" s="31" customFormat="1" ht="15.75" thickBot="1">
      <c r="A40" s="33" t="s">
        <v>79</v>
      </c>
      <c r="B40" s="33"/>
      <c r="C40" s="36">
        <v>9400</v>
      </c>
      <c r="D40" s="33" t="s">
        <v>32</v>
      </c>
      <c r="E40" s="36">
        <v>8</v>
      </c>
    </row>
    <row r="41" spans="1:5" s="31" customFormat="1" ht="15.75" thickBot="1">
      <c r="A41" s="33" t="s">
        <v>44</v>
      </c>
      <c r="B41" s="33"/>
      <c r="C41" s="36">
        <v>51944.41</v>
      </c>
      <c r="D41" s="33" t="s">
        <v>45</v>
      </c>
      <c r="E41" s="36">
        <v>1</v>
      </c>
    </row>
    <row r="42" spans="1:5" s="31" customFormat="1" ht="15.75" thickBot="1">
      <c r="A42" s="33" t="s">
        <v>47</v>
      </c>
      <c r="B42" s="33"/>
      <c r="C42" s="36">
        <v>1134.3</v>
      </c>
      <c r="D42" s="33" t="s">
        <v>48</v>
      </c>
      <c r="E42" s="36">
        <v>2</v>
      </c>
    </row>
    <row r="43" spans="1:5" s="31" customFormat="1" ht="15.75" thickBot="1">
      <c r="A43" s="33" t="s">
        <v>51</v>
      </c>
      <c r="B43" s="33"/>
      <c r="C43" s="36">
        <v>1618.72</v>
      </c>
      <c r="D43" s="33" t="s">
        <v>52</v>
      </c>
      <c r="E43" s="36">
        <v>2</v>
      </c>
    </row>
    <row r="44" spans="1:5" s="31" customFormat="1" ht="15.75" thickBot="1">
      <c r="A44" s="33" t="s">
        <v>54</v>
      </c>
      <c r="B44" s="33"/>
      <c r="C44" s="36">
        <v>1543.87</v>
      </c>
      <c r="D44" s="33" t="s">
        <v>55</v>
      </c>
      <c r="E44" s="36">
        <v>1</v>
      </c>
    </row>
    <row r="45" spans="1:5" s="31" customFormat="1" ht="15.75" thickBot="1">
      <c r="A45" s="33" t="s">
        <v>69</v>
      </c>
      <c r="B45" s="33"/>
      <c r="C45" s="36">
        <v>1450.96</v>
      </c>
      <c r="D45" s="33" t="s">
        <v>52</v>
      </c>
      <c r="E45" s="36">
        <v>2</v>
      </c>
    </row>
    <row r="46" spans="1:5" s="31" customFormat="1" ht="15.75" thickBot="1">
      <c r="A46" s="33" t="s">
        <v>72</v>
      </c>
      <c r="B46" s="33"/>
      <c r="C46" s="36">
        <v>171.34</v>
      </c>
      <c r="D46" s="33" t="s">
        <v>39</v>
      </c>
      <c r="E46" s="36">
        <v>1</v>
      </c>
    </row>
    <row r="47" spans="1:5" s="31" customFormat="1" ht="15.75" thickBot="1">
      <c r="A47" s="33" t="s">
        <v>42</v>
      </c>
      <c r="B47" s="33"/>
      <c r="C47" s="36">
        <v>7002.15</v>
      </c>
      <c r="D47" s="33" t="s">
        <v>39</v>
      </c>
      <c r="E47" s="36">
        <v>1</v>
      </c>
    </row>
    <row r="48" spans="1:5" s="24" customFormat="1" ht="28.5" outlineLevel="2">
      <c r="A48" s="27" t="s">
        <v>17</v>
      </c>
      <c r="B48" s="25"/>
      <c r="C48" s="26">
        <v>0</v>
      </c>
      <c r="D48" s="25"/>
      <c r="E48" s="25"/>
    </row>
    <row r="49" spans="1:5" ht="28.5">
      <c r="A49" s="27" t="s">
        <v>18</v>
      </c>
      <c r="B49" s="9" t="e">
        <f>SUM(#REF!)</f>
        <v>#REF!</v>
      </c>
      <c r="C49" s="10">
        <v>0</v>
      </c>
      <c r="D49" s="3"/>
      <c r="E49" s="2"/>
    </row>
    <row r="50" spans="1:5" ht="28.5">
      <c r="A50" s="27" t="s">
        <v>19</v>
      </c>
      <c r="B50" s="9" t="e">
        <f>#REF!</f>
        <v>#REF!</v>
      </c>
      <c r="C50" s="10">
        <v>0</v>
      </c>
      <c r="D50" s="3"/>
      <c r="E50" s="2"/>
    </row>
    <row r="51" spans="1:5" ht="28.5">
      <c r="A51" s="27" t="s">
        <v>20</v>
      </c>
      <c r="B51" s="9" t="e">
        <f>#REF!+#REF!</f>
        <v>#REF!</v>
      </c>
      <c r="C51" s="10">
        <v>0</v>
      </c>
      <c r="D51" s="3"/>
      <c r="E51" s="2"/>
    </row>
    <row r="52" spans="1:5" ht="28.5">
      <c r="A52" s="27" t="s">
        <v>21</v>
      </c>
      <c r="B52" s="9" t="e">
        <f>#REF!</f>
        <v>#REF!</v>
      </c>
      <c r="C52" s="10">
        <v>0</v>
      </c>
      <c r="D52" s="3"/>
      <c r="E52" s="2"/>
    </row>
    <row r="53" spans="1:5" ht="26.25" customHeight="1" thickBot="1">
      <c r="A53" s="27" t="s">
        <v>22</v>
      </c>
      <c r="B53" s="9" t="e">
        <f>#REF!+#REF!</f>
        <v>#REF!</v>
      </c>
      <c r="C53" s="10">
        <f>SUM(C54:C55)</f>
        <v>23302.080000000002</v>
      </c>
      <c r="D53" s="3"/>
      <c r="E53" s="2"/>
    </row>
    <row r="54" spans="1:5" s="31" customFormat="1" ht="15.75" thickBot="1">
      <c r="A54" s="33" t="s">
        <v>63</v>
      </c>
      <c r="B54" s="33"/>
      <c r="C54" s="36">
        <v>11275.2</v>
      </c>
      <c r="D54" s="33" t="s">
        <v>32</v>
      </c>
      <c r="E54" s="36">
        <v>12528</v>
      </c>
    </row>
    <row r="55" spans="1:5" s="31" customFormat="1" ht="15.75" thickBot="1">
      <c r="A55" s="33" t="s">
        <v>64</v>
      </c>
      <c r="B55" s="33"/>
      <c r="C55" s="36">
        <v>12026.88</v>
      </c>
      <c r="D55" s="33" t="s">
        <v>31</v>
      </c>
      <c r="E55" s="36">
        <v>12528</v>
      </c>
    </row>
    <row r="56" spans="1:5" ht="42.75">
      <c r="A56" s="27" t="s">
        <v>23</v>
      </c>
      <c r="B56" s="9" t="e">
        <f>#REF!</f>
        <v>#REF!</v>
      </c>
      <c r="C56" s="10">
        <v>0</v>
      </c>
      <c r="D56" s="3"/>
      <c r="E56" s="2"/>
    </row>
    <row r="57" spans="1:5" ht="57.75" thickBot="1">
      <c r="A57" s="27" t="s">
        <v>24</v>
      </c>
      <c r="B57" s="9" t="e">
        <f>SUM(#REF!)</f>
        <v>#REF!</v>
      </c>
      <c r="C57" s="10">
        <f>SUM(C58:C61)</f>
        <v>65576.94</v>
      </c>
      <c r="D57" s="3"/>
      <c r="E57" s="2"/>
    </row>
    <row r="58" spans="1:5" s="31" customFormat="1" ht="15.75" thickBot="1">
      <c r="A58" s="33" t="s">
        <v>56</v>
      </c>
      <c r="B58" s="33"/>
      <c r="C58" s="36">
        <v>212.98</v>
      </c>
      <c r="D58" s="33" t="s">
        <v>31</v>
      </c>
      <c r="E58" s="36">
        <v>12528</v>
      </c>
    </row>
    <row r="59" spans="1:5" s="31" customFormat="1" ht="15.75" thickBot="1">
      <c r="A59" s="33" t="s">
        <v>57</v>
      </c>
      <c r="B59" s="33"/>
      <c r="C59" s="36">
        <v>212.98</v>
      </c>
      <c r="D59" s="33" t="s">
        <v>31</v>
      </c>
      <c r="E59" s="36">
        <v>12528</v>
      </c>
    </row>
    <row r="60" spans="1:5" s="31" customFormat="1" ht="15.75" thickBot="1">
      <c r="A60" s="33" t="s">
        <v>67</v>
      </c>
      <c r="B60" s="33"/>
      <c r="C60" s="36">
        <v>30694.58</v>
      </c>
      <c r="D60" s="33" t="s">
        <v>31</v>
      </c>
      <c r="E60" s="36">
        <v>12528.4</v>
      </c>
    </row>
    <row r="61" spans="1:5" s="31" customFormat="1" ht="15.75" thickBot="1">
      <c r="A61" s="33" t="s">
        <v>68</v>
      </c>
      <c r="B61" s="33"/>
      <c r="C61" s="36">
        <v>34456.400000000001</v>
      </c>
      <c r="D61" s="33" t="s">
        <v>31</v>
      </c>
      <c r="E61" s="36">
        <v>12529.6</v>
      </c>
    </row>
    <row r="62" spans="1:5">
      <c r="A62" s="27" t="s">
        <v>25</v>
      </c>
      <c r="B62" s="9">
        <f>B63</f>
        <v>1627.1186440677966</v>
      </c>
      <c r="C62" s="10">
        <f>C63+C64</f>
        <v>12183.04</v>
      </c>
      <c r="D62" s="3"/>
      <c r="E62" s="2"/>
    </row>
    <row r="63" spans="1:5" ht="45">
      <c r="A63" s="5" t="s">
        <v>6</v>
      </c>
      <c r="B63" s="11">
        <f>C63/1.18</f>
        <v>1627.1186440677966</v>
      </c>
      <c r="C63" s="12">
        <f>E63*12*5</f>
        <v>1920</v>
      </c>
      <c r="D63" s="5" t="s">
        <v>4</v>
      </c>
      <c r="E63" s="5">
        <v>32</v>
      </c>
    </row>
    <row r="64" spans="1:5">
      <c r="A64" s="5" t="s">
        <v>33</v>
      </c>
      <c r="B64" s="11"/>
      <c r="C64" s="12">
        <v>10263.040000000001</v>
      </c>
      <c r="D64" s="30" t="s">
        <v>26</v>
      </c>
      <c r="E64" s="5"/>
    </row>
    <row r="65" spans="1:6">
      <c r="A65" s="29" t="s">
        <v>85</v>
      </c>
      <c r="B65" s="13" t="e">
        <f>B12+B15+B18+#REF!+#REF!+#REF!+B49+B50+B51+B52+B53+B56+B57+B62</f>
        <v>#REF!</v>
      </c>
      <c r="C65" s="14">
        <f>C12+C15+C18+C21+C28+C30+C51+C52+C53+C56+C979+C57+C49+C48</f>
        <v>408167.65</v>
      </c>
      <c r="D65" s="28" t="s">
        <v>26</v>
      </c>
      <c r="E65" s="2"/>
      <c r="F65" s="35">
        <f>'бекетова 38'!C65-'накоп 2020'!D44</f>
        <v>408167.65</v>
      </c>
    </row>
    <row r="66" spans="1:6">
      <c r="A66" s="29" t="s">
        <v>86</v>
      </c>
      <c r="B66" s="15"/>
      <c r="C66" s="10">
        <f>C65*1.2+C62</f>
        <v>501984.22</v>
      </c>
      <c r="D66" s="28" t="s">
        <v>26</v>
      </c>
      <c r="E66" s="2"/>
    </row>
    <row r="67" spans="1:6">
      <c r="A67" s="29" t="s">
        <v>87</v>
      </c>
      <c r="B67" s="15"/>
      <c r="C67" s="10">
        <f>C5+C8-C66</f>
        <v>75530.990000000107</v>
      </c>
      <c r="D67" s="28" t="s">
        <v>26</v>
      </c>
      <c r="E67" s="2"/>
    </row>
    <row r="68" spans="1:6" ht="28.5">
      <c r="A68" s="29" t="s">
        <v>88</v>
      </c>
      <c r="B68" s="9"/>
      <c r="C68" s="10">
        <f>C67+C7</f>
        <v>96964.140000000014</v>
      </c>
      <c r="D68" s="28" t="s">
        <v>26</v>
      </c>
      <c r="E68" s="2"/>
    </row>
  </sheetData>
  <mergeCells count="4">
    <mergeCell ref="A1:E1"/>
    <mergeCell ref="A11:E11"/>
    <mergeCell ref="C2:E2"/>
    <mergeCell ref="A4:E4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42"/>
  <sheetViews>
    <sheetView topLeftCell="A13" workbookViewId="0">
      <selection activeCell="C42" sqref="C42"/>
    </sheetView>
  </sheetViews>
  <sheetFormatPr defaultRowHeight="15"/>
  <cols>
    <col min="1" max="1" width="70.5703125" style="31" customWidth="1"/>
    <col min="2" max="2" width="70.5703125" style="31" hidden="1" customWidth="1"/>
    <col min="3" max="3" width="12.5703125" style="31" customWidth="1"/>
    <col min="4" max="4" width="20.5703125" style="31" customWidth="1"/>
    <col min="5" max="5" width="12.5703125" style="31" customWidth="1"/>
    <col min="6" max="16384" width="9.140625" style="31"/>
  </cols>
  <sheetData>
    <row r="2" spans="1:5">
      <c r="A2" s="31" t="s">
        <v>43</v>
      </c>
    </row>
    <row r="3" spans="1:5">
      <c r="A3" s="31" t="s">
        <v>34</v>
      </c>
    </row>
    <row r="4" spans="1:5" ht="15.75" thickBot="1"/>
    <row r="5" spans="1:5" ht="15.75" thickBot="1">
      <c r="A5" s="32" t="s">
        <v>35</v>
      </c>
      <c r="B5" s="32"/>
      <c r="C5" s="32" t="s">
        <v>36</v>
      </c>
      <c r="D5" s="32" t="s">
        <v>37</v>
      </c>
      <c r="E5" s="32" t="s">
        <v>38</v>
      </c>
    </row>
    <row r="6" spans="1:5" s="40" customFormat="1" ht="15.75" thickBot="1">
      <c r="A6" s="38" t="s">
        <v>44</v>
      </c>
      <c r="B6" s="38"/>
      <c r="C6" s="39">
        <v>51944.41</v>
      </c>
      <c r="D6" s="38" t="s">
        <v>45</v>
      </c>
      <c r="E6" s="39">
        <v>1</v>
      </c>
    </row>
    <row r="7" spans="1:5" s="40" customFormat="1" ht="15.75" thickBot="1">
      <c r="A7" s="38" t="s">
        <v>46</v>
      </c>
      <c r="B7" s="38"/>
      <c r="C7" s="39">
        <v>4720.91</v>
      </c>
      <c r="D7" s="38" t="s">
        <v>30</v>
      </c>
      <c r="E7" s="39">
        <v>73</v>
      </c>
    </row>
    <row r="8" spans="1:5" s="40" customFormat="1" ht="15.75" thickBot="1">
      <c r="A8" s="38" t="s">
        <v>47</v>
      </c>
      <c r="B8" s="38"/>
      <c r="C8" s="39">
        <v>1134.3</v>
      </c>
      <c r="D8" s="38" t="s">
        <v>48</v>
      </c>
      <c r="E8" s="39">
        <v>2</v>
      </c>
    </row>
    <row r="9" spans="1:5" s="40" customFormat="1" ht="15.75" thickBot="1">
      <c r="A9" s="38" t="s">
        <v>49</v>
      </c>
      <c r="B9" s="38"/>
      <c r="C9" s="39">
        <v>1252.8</v>
      </c>
      <c r="D9" s="38" t="s">
        <v>31</v>
      </c>
      <c r="E9" s="39">
        <v>12528</v>
      </c>
    </row>
    <row r="10" spans="1:5" s="40" customFormat="1" ht="15.75" thickBot="1">
      <c r="A10" s="38" t="s">
        <v>50</v>
      </c>
      <c r="B10" s="38"/>
      <c r="C10" s="39">
        <v>1127.52</v>
      </c>
      <c r="D10" s="38" t="s">
        <v>31</v>
      </c>
      <c r="E10" s="39">
        <v>12528</v>
      </c>
    </row>
    <row r="11" spans="1:5" s="40" customFormat="1" ht="15.75" thickBot="1">
      <c r="A11" s="38" t="s">
        <v>51</v>
      </c>
      <c r="B11" s="38"/>
      <c r="C11" s="39">
        <v>1618.72</v>
      </c>
      <c r="D11" s="38" t="s">
        <v>52</v>
      </c>
      <c r="E11" s="39">
        <v>2</v>
      </c>
    </row>
    <row r="12" spans="1:5" s="40" customFormat="1" ht="15.75" thickBot="1">
      <c r="A12" s="38" t="s">
        <v>53</v>
      </c>
      <c r="B12" s="38"/>
      <c r="C12" s="39">
        <v>469.7</v>
      </c>
      <c r="D12" s="38" t="s">
        <v>32</v>
      </c>
      <c r="E12" s="39">
        <v>2</v>
      </c>
    </row>
    <row r="13" spans="1:5" s="40" customFormat="1" ht="15.75" thickBot="1">
      <c r="A13" s="38" t="s">
        <v>54</v>
      </c>
      <c r="B13" s="38"/>
      <c r="C13" s="39">
        <v>1543.87</v>
      </c>
      <c r="D13" s="38" t="s">
        <v>55</v>
      </c>
      <c r="E13" s="39">
        <v>1</v>
      </c>
    </row>
    <row r="14" spans="1:5" s="40" customFormat="1" ht="15.75" thickBot="1">
      <c r="A14" s="38" t="s">
        <v>56</v>
      </c>
      <c r="B14" s="38"/>
      <c r="C14" s="39">
        <v>212.98</v>
      </c>
      <c r="D14" s="38" t="s">
        <v>31</v>
      </c>
      <c r="E14" s="39">
        <v>12528</v>
      </c>
    </row>
    <row r="15" spans="1:5" s="40" customFormat="1" ht="15.75" thickBot="1">
      <c r="A15" s="38" t="s">
        <v>57</v>
      </c>
      <c r="B15" s="38"/>
      <c r="C15" s="39">
        <v>212.98</v>
      </c>
      <c r="D15" s="38" t="s">
        <v>31</v>
      </c>
      <c r="E15" s="39">
        <v>12528</v>
      </c>
    </row>
    <row r="16" spans="1:5" s="40" customFormat="1" ht="15.75" thickBot="1">
      <c r="A16" s="38" t="s">
        <v>58</v>
      </c>
      <c r="B16" s="38"/>
      <c r="C16" s="39">
        <v>762.86</v>
      </c>
      <c r="D16" s="38" t="s">
        <v>55</v>
      </c>
      <c r="E16" s="39">
        <v>2</v>
      </c>
    </row>
    <row r="17" spans="1:5" s="40" customFormat="1" ht="15.75" thickBot="1">
      <c r="A17" s="38" t="s">
        <v>59</v>
      </c>
      <c r="B17" s="38"/>
      <c r="C17" s="39">
        <v>1117.43</v>
      </c>
      <c r="D17" s="38" t="s">
        <v>39</v>
      </c>
      <c r="E17" s="39">
        <v>1</v>
      </c>
    </row>
    <row r="18" spans="1:5" s="40" customFormat="1" ht="15.75" thickBot="1">
      <c r="A18" s="38" t="s">
        <v>60</v>
      </c>
      <c r="B18" s="38"/>
      <c r="C18" s="39">
        <v>10087.91</v>
      </c>
      <c r="D18" s="38" t="s">
        <v>61</v>
      </c>
      <c r="E18" s="39">
        <v>1</v>
      </c>
    </row>
    <row r="19" spans="1:5" s="40" customFormat="1" ht="15.75" thickBot="1">
      <c r="A19" s="38" t="s">
        <v>62</v>
      </c>
      <c r="B19" s="38"/>
      <c r="C19" s="39">
        <v>2464.44</v>
      </c>
      <c r="D19" s="38" t="s">
        <v>39</v>
      </c>
      <c r="E19" s="39">
        <v>12</v>
      </c>
    </row>
    <row r="20" spans="1:5" s="40" customFormat="1" ht="15.75" thickBot="1">
      <c r="A20" s="38" t="s">
        <v>40</v>
      </c>
      <c r="B20" s="38"/>
      <c r="C20" s="39">
        <v>2439.96</v>
      </c>
      <c r="D20" s="38" t="s">
        <v>39</v>
      </c>
      <c r="E20" s="39">
        <v>4</v>
      </c>
    </row>
    <row r="21" spans="1:5" s="40" customFormat="1" ht="15.75" thickBot="1">
      <c r="A21" s="38" t="s">
        <v>41</v>
      </c>
      <c r="B21" s="38"/>
      <c r="C21" s="39">
        <v>8768</v>
      </c>
      <c r="D21" s="38" t="s">
        <v>32</v>
      </c>
      <c r="E21" s="39">
        <v>8</v>
      </c>
    </row>
    <row r="22" spans="1:5" s="40" customFormat="1" ht="15.75" thickBot="1">
      <c r="A22" s="38" t="s">
        <v>63</v>
      </c>
      <c r="B22" s="38"/>
      <c r="C22" s="39">
        <v>11275.2</v>
      </c>
      <c r="D22" s="38" t="s">
        <v>32</v>
      </c>
      <c r="E22" s="39">
        <v>12528</v>
      </c>
    </row>
    <row r="23" spans="1:5" s="40" customFormat="1" ht="15.75" thickBot="1">
      <c r="A23" s="38" t="s">
        <v>64</v>
      </c>
      <c r="B23" s="38"/>
      <c r="C23" s="39">
        <v>12026.88</v>
      </c>
      <c r="D23" s="38" t="s">
        <v>31</v>
      </c>
      <c r="E23" s="39">
        <v>12528</v>
      </c>
    </row>
    <row r="24" spans="1:5" s="40" customFormat="1" ht="15.75" thickBot="1">
      <c r="A24" s="38" t="s">
        <v>65</v>
      </c>
      <c r="B24" s="38"/>
      <c r="C24" s="39">
        <v>17331.060000000001</v>
      </c>
      <c r="D24" s="38" t="s">
        <v>31</v>
      </c>
      <c r="E24" s="39">
        <v>10440.4</v>
      </c>
    </row>
    <row r="25" spans="1:5" s="40" customFormat="1" ht="15.75" thickBot="1">
      <c r="A25" s="38" t="s">
        <v>66</v>
      </c>
      <c r="B25" s="38"/>
      <c r="C25" s="39">
        <v>23805.48</v>
      </c>
      <c r="D25" s="38" t="s">
        <v>31</v>
      </c>
      <c r="E25" s="39">
        <v>12529.2</v>
      </c>
    </row>
    <row r="26" spans="1:5" s="40" customFormat="1" ht="15.75" thickBot="1">
      <c r="A26" s="38" t="s">
        <v>67</v>
      </c>
      <c r="B26" s="38"/>
      <c r="C26" s="39">
        <v>30694.58</v>
      </c>
      <c r="D26" s="38" t="s">
        <v>31</v>
      </c>
      <c r="E26" s="39">
        <v>12528.4</v>
      </c>
    </row>
    <row r="27" spans="1:5" s="40" customFormat="1" ht="15.75" thickBot="1">
      <c r="A27" s="38" t="s">
        <v>68</v>
      </c>
      <c r="B27" s="38"/>
      <c r="C27" s="39">
        <v>34456.400000000001</v>
      </c>
      <c r="D27" s="38" t="s">
        <v>31</v>
      </c>
      <c r="E27" s="39">
        <v>12529.6</v>
      </c>
    </row>
    <row r="28" spans="1:5" s="40" customFormat="1" ht="15.75" thickBot="1">
      <c r="A28" s="38" t="s">
        <v>69</v>
      </c>
      <c r="B28" s="38"/>
      <c r="C28" s="39">
        <v>1450.96</v>
      </c>
      <c r="D28" s="38" t="s">
        <v>52</v>
      </c>
      <c r="E28" s="39">
        <v>2</v>
      </c>
    </row>
    <row r="29" spans="1:5" s="40" customFormat="1" ht="15.75" thickBot="1">
      <c r="A29" s="38" t="s">
        <v>70</v>
      </c>
      <c r="B29" s="38"/>
      <c r="C29" s="39">
        <v>49485.599999999999</v>
      </c>
      <c r="D29" s="38" t="s">
        <v>32</v>
      </c>
      <c r="E29" s="39">
        <v>12528</v>
      </c>
    </row>
    <row r="30" spans="1:5" s="40" customFormat="1" ht="15.75" thickBot="1">
      <c r="A30" s="38" t="s">
        <v>71</v>
      </c>
      <c r="B30" s="38"/>
      <c r="C30" s="39">
        <v>51615.360000000001</v>
      </c>
      <c r="D30" s="38" t="s">
        <v>31</v>
      </c>
      <c r="E30" s="39">
        <v>12528</v>
      </c>
    </row>
    <row r="31" spans="1:5" s="40" customFormat="1" ht="15.75" thickBot="1">
      <c r="A31" s="38" t="s">
        <v>72</v>
      </c>
      <c r="B31" s="38"/>
      <c r="C31" s="39">
        <v>171.34</v>
      </c>
      <c r="D31" s="38" t="s">
        <v>39</v>
      </c>
      <c r="E31" s="39">
        <v>1</v>
      </c>
    </row>
    <row r="32" spans="1:5" s="40" customFormat="1" ht="15.75" thickBot="1">
      <c r="A32" s="38" t="s">
        <v>73</v>
      </c>
      <c r="B32" s="38"/>
      <c r="C32" s="39">
        <v>1127.52</v>
      </c>
      <c r="D32" s="38" t="s">
        <v>31</v>
      </c>
      <c r="E32" s="39">
        <v>12528</v>
      </c>
    </row>
    <row r="33" spans="1:5" s="40" customFormat="1" ht="15.75" thickBot="1">
      <c r="A33" s="38" t="s">
        <v>74</v>
      </c>
      <c r="B33" s="38"/>
      <c r="C33" s="39">
        <v>1127.52</v>
      </c>
      <c r="D33" s="38" t="s">
        <v>31</v>
      </c>
      <c r="E33" s="39">
        <v>12528</v>
      </c>
    </row>
    <row r="34" spans="1:5" s="40" customFormat="1" ht="15.75" thickBot="1">
      <c r="A34" s="38" t="s">
        <v>42</v>
      </c>
      <c r="B34" s="38"/>
      <c r="C34" s="39">
        <v>7002.15</v>
      </c>
      <c r="D34" s="38" t="s">
        <v>39</v>
      </c>
      <c r="E34" s="39">
        <v>1</v>
      </c>
    </row>
    <row r="35" spans="1:5" s="40" customFormat="1" ht="15.75" thickBot="1">
      <c r="A35" s="38" t="s">
        <v>75</v>
      </c>
      <c r="B35" s="38"/>
      <c r="C35" s="39">
        <v>4760.6400000000003</v>
      </c>
      <c r="D35" s="38" t="s">
        <v>31</v>
      </c>
      <c r="E35" s="39">
        <v>12528</v>
      </c>
    </row>
    <row r="36" spans="1:5" s="40" customFormat="1" ht="15.75" thickBot="1">
      <c r="A36" s="38" t="s">
        <v>76</v>
      </c>
      <c r="B36" s="38"/>
      <c r="C36" s="39">
        <v>4760.6400000000003</v>
      </c>
      <c r="D36" s="38" t="s">
        <v>31</v>
      </c>
      <c r="E36" s="39">
        <v>12528</v>
      </c>
    </row>
    <row r="37" spans="1:5" s="40" customFormat="1" ht="15.75" thickBot="1">
      <c r="A37" s="38" t="s">
        <v>77</v>
      </c>
      <c r="B37" s="38"/>
      <c r="C37" s="39">
        <v>621.53</v>
      </c>
      <c r="D37" s="38" t="s">
        <v>52</v>
      </c>
      <c r="E37" s="39">
        <v>1</v>
      </c>
    </row>
    <row r="38" spans="1:5" s="40" customFormat="1" ht="15.75" thickBot="1">
      <c r="A38" s="38" t="s">
        <v>78</v>
      </c>
      <c r="B38" s="38"/>
      <c r="C38" s="39">
        <v>25680</v>
      </c>
      <c r="D38" s="38" t="s">
        <v>32</v>
      </c>
      <c r="E38" s="39">
        <v>16</v>
      </c>
    </row>
    <row r="39" spans="1:5" s="40" customFormat="1" ht="15.75" thickBot="1">
      <c r="A39" s="38" t="s">
        <v>79</v>
      </c>
      <c r="B39" s="38"/>
      <c r="C39" s="39">
        <v>9400</v>
      </c>
      <c r="D39" s="38" t="s">
        <v>32</v>
      </c>
      <c r="E39" s="39">
        <v>8</v>
      </c>
    </row>
    <row r="40" spans="1:5" ht="15.75" thickBot="1">
      <c r="A40" s="38"/>
      <c r="B40" s="33"/>
      <c r="C40" s="37">
        <f>SUM(C6:C39)</f>
        <v>376671.65000000014</v>
      </c>
      <c r="D40" s="33"/>
      <c r="E40" s="36"/>
    </row>
    <row r="42" spans="1:5">
      <c r="C42" s="31">
        <v>376671.65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бекетова 38</vt:lpstr>
      <vt:lpstr>накоп 2020</vt:lpstr>
      <vt:lpstr>Лист3</vt:lpstr>
      <vt:lpstr>'бекетова 38'!Область_печати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2018-03-15T00:11:13Z</cp:lastPrinted>
  <dcterms:created xsi:type="dcterms:W3CDTF">2016-03-18T02:51:51Z</dcterms:created>
  <dcterms:modified xsi:type="dcterms:W3CDTF">2021-03-02T23:30:52Z</dcterms:modified>
</cp:coreProperties>
</file>