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Гагарина, д.6 " sheetId="1" r:id="rId1"/>
    <sheet name="Работы 2020" sheetId="2" r:id="rId2"/>
    <sheet name="Справка" sheetId="3" r:id="rId3"/>
  </sheets>
  <externalReferences>
    <externalReference r:id="rId4"/>
  </externalReferences>
  <definedNames>
    <definedName name="_xlnm._FilterDatabase" localSheetId="1" hidden="1">'Работы 2020'!$A$3:$E$73</definedName>
    <definedName name="_xlnm.Print_Area" localSheetId="0">'Гагарина, д.6 '!$A$1:$D$92</definedName>
  </definedNames>
  <calcPr calcId="145621"/>
</workbook>
</file>

<file path=xl/calcChain.xml><?xml version="1.0" encoding="utf-8"?>
<calcChain xmlns="http://schemas.openxmlformats.org/spreadsheetml/2006/main">
  <c r="B27" i="1" l="1"/>
  <c r="B39" i="1"/>
  <c r="B66" i="3" l="1"/>
  <c r="B70" i="3" s="1"/>
  <c r="B18" i="1" l="1"/>
  <c r="B7" i="1"/>
  <c r="B40" i="1"/>
  <c r="B79" i="1"/>
  <c r="B70" i="1"/>
  <c r="B12" i="1"/>
  <c r="B65" i="2" l="1"/>
  <c r="B76" i="1" l="1"/>
  <c r="B73" i="1"/>
  <c r="B67" i="1"/>
  <c r="B20" i="1"/>
  <c r="B9" i="1" l="1"/>
  <c r="B8" i="1" s="1"/>
  <c r="B15" i="1"/>
  <c r="B87" i="1"/>
  <c r="B86" i="1" s="1"/>
  <c r="B10" i="1" l="1"/>
  <c r="B89" i="1"/>
  <c r="B90" i="1" l="1"/>
  <c r="B91" i="1" s="1"/>
  <c r="B92" i="1" s="1"/>
  <c r="H89" i="1"/>
  <c r="B68" i="2"/>
</calcChain>
</file>

<file path=xl/sharedStrings.xml><?xml version="1.0" encoding="utf-8"?>
<sst xmlns="http://schemas.openxmlformats.org/spreadsheetml/2006/main" count="434" uniqueCount="118">
  <si>
    <t>Ед.изм.</t>
  </si>
  <si>
    <t>Количество работ (ед.)</t>
  </si>
  <si>
    <t>Наименование работ (услуг)</t>
  </si>
  <si>
    <t>сантехника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</si>
  <si>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</si>
  <si>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</si>
  <si>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</si>
  <si>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</si>
  <si>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</si>
  <si>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</si>
  <si>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</si>
  <si>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</si>
  <si>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</si>
  <si>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</si>
  <si>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</si>
  <si>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</si>
  <si>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</si>
  <si>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</si>
  <si>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</si>
  <si>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</si>
  <si>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</si>
  <si>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</si>
  <si>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</si>
  <si>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</si>
  <si>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</si>
  <si>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Адрес: ул. Гагарина, д. 6</t>
  </si>
  <si>
    <t>Старшие по дому</t>
  </si>
  <si>
    <t>Доходы по дому:</t>
  </si>
  <si>
    <t>Расходы по снятию показаний с ИПУ по электроэнергии</t>
  </si>
  <si>
    <t xml:space="preserve">По адресу ГАГАРИНА ул. д.6                                             </t>
  </si>
  <si>
    <t>Наименование работ</t>
  </si>
  <si>
    <t>Cуммa</t>
  </si>
  <si>
    <t>Ед.изм</t>
  </si>
  <si>
    <t>Кол-во</t>
  </si>
  <si>
    <t>Чел.</t>
  </si>
  <si>
    <t>Выезд а/машины по заявке</t>
  </si>
  <si>
    <t>выезд</t>
  </si>
  <si>
    <t>м2</t>
  </si>
  <si>
    <t>шт.</t>
  </si>
  <si>
    <t>Завоз песка на песочницы детских площадок</t>
  </si>
  <si>
    <t>м3</t>
  </si>
  <si>
    <t>Закрытие и открытие стояков</t>
  </si>
  <si>
    <t>1 стояк</t>
  </si>
  <si>
    <t>Замена электрической лампы накаливания</t>
  </si>
  <si>
    <t>Навеска замка (крабовый)</t>
  </si>
  <si>
    <t>Протяжка контактов на электроприборах</t>
  </si>
  <si>
    <t>м</t>
  </si>
  <si>
    <t>Прочистка вентиляции</t>
  </si>
  <si>
    <t>Ремонт штрабы (ДВП)</t>
  </si>
  <si>
    <t>Смена вентиля до 20 мм</t>
  </si>
  <si>
    <t>Смена вентиля, д.32</t>
  </si>
  <si>
    <t>Смена резьб (для всех диаметров) с применением газосварочных работ</t>
  </si>
  <si>
    <t>Смена труб ГВС и ХВС д.32</t>
  </si>
  <si>
    <t>Смена труб ХВС и ГВС д.20</t>
  </si>
  <si>
    <t>Устранение свищей хомутами</t>
  </si>
  <si>
    <t>Утепление вентпродухов изовером и монтажной пеной</t>
  </si>
  <si>
    <t>руб.</t>
  </si>
  <si>
    <t xml:space="preserve">Накопительная по работам за период c  01.01.2020 по  31.12.2020 г.                                                                                   </t>
  </si>
  <si>
    <t>Восстановление крепления конструктивных элементов</t>
  </si>
  <si>
    <t>Вывод холодной воды с подвала для хоз. нужд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</si>
  <si>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</si>
  <si>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</si>
  <si>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</si>
  <si>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Дезинсекция</t>
  </si>
  <si>
    <t>Дезинсекция "ЗКДС"</t>
  </si>
  <si>
    <t>Замена труб стояка ГВС Гаг.6</t>
  </si>
  <si>
    <t>Замена электропатрона с материалами при открытой арматуре</t>
  </si>
  <si>
    <t>Исполнение заявок не связаных с ремонтом</t>
  </si>
  <si>
    <t>Масляная окраска с последующей теплоизоляцией (пенофол) теплового узла</t>
  </si>
  <si>
    <t>узел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</si>
  <si>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</si>
  <si>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</si>
  <si>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Осмотр подвала</t>
  </si>
  <si>
    <t>1 дом</t>
  </si>
  <si>
    <t>Отключение отопления</t>
  </si>
  <si>
    <t>Покраска, изоляция труб отопления Гаг.6</t>
  </si>
  <si>
    <t>Ремонт труб КНС</t>
  </si>
  <si>
    <t>Ремонт шиферной кровли</t>
  </si>
  <si>
    <t>Сброс воздуха со стояков отопления с использованием а/м газель</t>
  </si>
  <si>
    <t>Смена врезки /сборки с применением сварочных работ</t>
  </si>
  <si>
    <t>Смена труб ХВС д.32</t>
  </si>
  <si>
    <t>1м</t>
  </si>
  <si>
    <t>Смена труб из водогазопроводных д.20 с производством сварочных работ</t>
  </si>
  <si>
    <t>Смена труб из водогазопроводных труб д.15 с производством сварочных ра</t>
  </si>
  <si>
    <t>Смена труб из водогазопроводных труб д.20 с производством сварочных ра</t>
  </si>
  <si>
    <t>Смена труб канализации д.100</t>
  </si>
  <si>
    <t>Содержание ДРС 1,2 кв. 2020 г. коэф. 0,8</t>
  </si>
  <si>
    <t>Содержание ДРС 3,4 кв. 2020 г. коэф.0,8;0,85;0,9;1</t>
  </si>
  <si>
    <t>Тех.обслуживание ГО К=0,6;0,8;0,85;0,9;1 (1,2 кв. 2020 г.)</t>
  </si>
  <si>
    <t>Тех.обслуживание ГО К=0,6;0,8;0,85;0,9;1 (3,4 кв. 2020 г.)</t>
  </si>
  <si>
    <t>Уборка МОП 1,2 кв. 2020 г. К=0,8</t>
  </si>
  <si>
    <t>Уборка МОП 3,4 кв. 2020 г. К=0,8</t>
  </si>
  <si>
    <t>Уборка придомовой территории 1,2 кв. 2020 г. К=0,8</t>
  </si>
  <si>
    <t>Уборка придомовой территории 3,4 кв. 2020 г. К=0,6;0,8</t>
  </si>
  <si>
    <t>Управление жилым фондом 1,2 кв. 2020г. К=0,6;0,8;0,85;0,9;1</t>
  </si>
  <si>
    <t>Управление жилым фондом 3,4 кв. 2020г. К=0,6;0,8;0,85;0,9;1</t>
  </si>
  <si>
    <t>Установка елок во дворы домов</t>
  </si>
  <si>
    <t>Устройство соединения эл. проводов с использованием эл.зажимов</t>
  </si>
  <si>
    <t>1 соед.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</si>
  <si>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</si>
  <si>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</si>
  <si>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</si>
  <si>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</si>
  <si>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очистка подвала ул. Гагарина, 6</t>
  </si>
  <si>
    <t>дом</t>
  </si>
  <si>
    <t>смена труб ГВС  и ХВС д.20 ПП</t>
  </si>
  <si>
    <t>смена труб ХВС и ГВС д.20 ПП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</si>
  <si>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</si>
  <si>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</si>
  <si>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</si>
  <si>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</si>
  <si>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</si>
  <si>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</si>
  <si>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</si>
  <si>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</si>
  <si>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 xml:space="preserve">Конечное сальдо с учетом дебиторской задолженности (переплаты) на 31.12.2020 г. </t>
  </si>
  <si>
    <t>ремонт оконных откосов</t>
  </si>
  <si>
    <t>Установка пластиковых окон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</si>
</sst>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_-;\-* #,##0.00_-;_-* &quot;-&quot;??_-;_-@_-"/>
    <numFmt numFmtId="165" formatCode="_-* #&quot; &quot;##0.00_-;\-* #&quot; &quot;##0.00_-;_-* &quot;-&quot;??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6" applyNumberFormat="0" applyAlignment="0" applyProtection="0"/>
    <xf numFmtId="0" fontId="23" fillId="2" borderId="6" applyNumberFormat="0" applyAlignment="0" applyProtection="0"/>
    <xf numFmtId="0" fontId="24" fillId="0" borderId="7" applyNumberFormat="0" applyFill="0" applyAlignment="0" applyProtection="0"/>
    <xf numFmtId="0" fontId="25" fillId="7" borderId="8" applyNumberFormat="0" applyAlignment="0" applyProtection="0"/>
    <xf numFmtId="0" fontId="2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7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6">
    <xf numFmtId="0" fontId="0" fillId="0" borderId="0" xfId="0"/>
    <xf numFmtId="0" fontId="2" fillId="0" borderId="0" xfId="0" applyFont="1" applyFill="1"/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43" fontId="2" fillId="0" borderId="0" xfId="3" applyFont="1" applyFill="1" applyAlignment="1">
      <alignment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0" fillId="0" borderId="2" xfId="0" applyFill="1" applyBorder="1"/>
    <xf numFmtId="4" fontId="12" fillId="0" borderId="2" xfId="3" applyNumberFormat="1" applyFont="1" applyFill="1" applyBorder="1" applyAlignment="1">
      <alignment horizontal="right" vertical="center" wrapText="1"/>
    </xf>
    <xf numFmtId="4" fontId="13" fillId="0" borderId="2" xfId="3" applyNumberFormat="1" applyFont="1" applyFill="1" applyBorder="1" applyAlignment="1">
      <alignment horizontal="right" vertical="center" wrapText="1"/>
    </xf>
    <xf numFmtId="4" fontId="6" fillId="0" borderId="2" xfId="3" applyNumberFormat="1" applyFont="1" applyFill="1" applyBorder="1" applyAlignment="1">
      <alignment horizontal="right" vertical="center"/>
    </xf>
    <xf numFmtId="4" fontId="6" fillId="0" borderId="2" xfId="3" applyNumberFormat="1" applyFont="1" applyFill="1" applyBorder="1" applyAlignment="1">
      <alignment horizontal="right"/>
    </xf>
    <xf numFmtId="4" fontId="8" fillId="0" borderId="2" xfId="3" applyNumberFormat="1" applyFont="1" applyFill="1" applyBorder="1" applyAlignment="1">
      <alignment horizontal="right" vertical="center"/>
    </xf>
    <xf numFmtId="0" fontId="0" fillId="0" borderId="0" xfId="0"/>
    <xf numFmtId="4" fontId="0" fillId="0" borderId="0" xfId="0" applyNumberFormat="1"/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49" fontId="0" fillId="0" borderId="11" xfId="0" applyNumberFormat="1" applyFill="1" applyBorder="1"/>
    <xf numFmtId="164" fontId="0" fillId="0" borderId="11" xfId="0" applyNumberFormat="1" applyFill="1" applyBorder="1"/>
    <xf numFmtId="164" fontId="14" fillId="0" borderId="11" xfId="0" applyNumberFormat="1" applyFont="1" applyFill="1" applyBorder="1"/>
    <xf numFmtId="49" fontId="0" fillId="33" borderId="11" xfId="0" applyNumberFormat="1" applyFill="1" applyBorder="1"/>
    <xf numFmtId="164" fontId="0" fillId="33" borderId="11" xfId="0" applyNumberFormat="1" applyFill="1" applyBorder="1"/>
    <xf numFmtId="0" fontId="0" fillId="33" borderId="0" xfId="0" applyFill="1"/>
    <xf numFmtId="49" fontId="0" fillId="34" borderId="11" xfId="0" applyNumberFormat="1" applyFill="1" applyBorder="1"/>
    <xf numFmtId="164" fontId="0" fillId="34" borderId="11" xfId="0" applyNumberFormat="1" applyFill="1" applyBorder="1"/>
    <xf numFmtId="0" fontId="0" fillId="34" borderId="0" xfId="0" applyFill="1"/>
    <xf numFmtId="165" fontId="0" fillId="0" borderId="11" xfId="0" applyNumberFormat="1" applyFill="1" applyBorder="1"/>
    <xf numFmtId="165" fontId="14" fillId="0" borderId="11" xfId="0" applyNumberFormat="1" applyFont="1" applyFill="1" applyBorder="1"/>
    <xf numFmtId="165" fontId="0" fillId="0" borderId="0" xfId="0" applyNumberFormat="1"/>
    <xf numFmtId="165" fontId="0" fillId="33" borderId="11" xfId="0" applyNumberFormat="1" applyFill="1" applyBorder="1"/>
    <xf numFmtId="49" fontId="0" fillId="0" borderId="2" xfId="0" applyNumberFormat="1" applyFill="1" applyBorder="1"/>
    <xf numFmtId="165" fontId="0" fillId="0" borderId="2" xfId="0" applyNumberFormat="1" applyFill="1" applyBorder="1"/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73;&#1086;&#1090;&#1099;%2020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ты 202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92"/>
  <sheetViews>
    <sheetView tabSelected="1" workbookViewId="0">
      <pane ySplit="3" topLeftCell="A31" activePane="bottomLeft" state="frozen"/>
      <selection pane="bottomLeft" activeCell="A44" sqref="A44"/>
    </sheetView>
  </sheetViews>
  <sheetFormatPr defaultRowHeight="15" x14ac:dyDescent="0.25"/>
  <cols>
    <col min="1" max="1" width="74.28515625" style="5" customWidth="1"/>
    <col min="2" max="2" width="20.42578125" style="7" customWidth="1"/>
    <col min="3" max="3" width="12.140625" style="3" customWidth="1"/>
    <col min="4" max="4" width="14.5703125" style="2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s="6" customFormat="1" ht="38.25" customHeight="1" x14ac:dyDescent="0.25">
      <c r="A1" s="52" t="s">
        <v>5</v>
      </c>
      <c r="B1" s="52"/>
      <c r="C1" s="52"/>
      <c r="D1" s="52"/>
    </row>
    <row r="2" spans="1:4" s="8" customFormat="1" ht="15.75" x14ac:dyDescent="0.25">
      <c r="A2" s="23" t="s">
        <v>25</v>
      </c>
      <c r="B2" s="54" t="s">
        <v>107</v>
      </c>
      <c r="C2" s="54"/>
      <c r="D2" s="54"/>
    </row>
    <row r="3" spans="1:4" ht="59.25" customHeight="1" x14ac:dyDescent="0.25">
      <c r="A3" s="9" t="s">
        <v>2</v>
      </c>
      <c r="B3" s="10" t="s">
        <v>24</v>
      </c>
      <c r="C3" s="11" t="s">
        <v>0</v>
      </c>
      <c r="D3" s="22" t="s">
        <v>1</v>
      </c>
    </row>
    <row r="4" spans="1:4" x14ac:dyDescent="0.25">
      <c r="A4" s="55" t="s">
        <v>27</v>
      </c>
      <c r="B4" s="55"/>
      <c r="C4" s="55"/>
      <c r="D4" s="55"/>
    </row>
    <row r="5" spans="1:4" x14ac:dyDescent="0.25">
      <c r="A5" s="32" t="s">
        <v>108</v>
      </c>
      <c r="B5" s="25">
        <v>1618196.92</v>
      </c>
      <c r="C5" s="35" t="s">
        <v>56</v>
      </c>
      <c r="D5" s="12"/>
    </row>
    <row r="6" spans="1:4" x14ac:dyDescent="0.25">
      <c r="A6" s="32" t="s">
        <v>109</v>
      </c>
      <c r="B6" s="25">
        <v>1661467.26</v>
      </c>
      <c r="C6" s="35" t="s">
        <v>56</v>
      </c>
      <c r="D6" s="12"/>
    </row>
    <row r="7" spans="1:4" x14ac:dyDescent="0.25">
      <c r="A7" s="32" t="s">
        <v>110</v>
      </c>
      <c r="B7" s="25">
        <f>B6-B5</f>
        <v>43270.340000000084</v>
      </c>
      <c r="C7" s="35" t="s">
        <v>56</v>
      </c>
      <c r="D7" s="12"/>
    </row>
    <row r="8" spans="1:4" x14ac:dyDescent="0.25">
      <c r="A8" s="33" t="s">
        <v>6</v>
      </c>
      <c r="B8" s="25">
        <f>B9</f>
        <v>20315.52</v>
      </c>
      <c r="C8" s="35" t="s">
        <v>56</v>
      </c>
      <c r="D8" s="12"/>
    </row>
    <row r="9" spans="1:4" x14ac:dyDescent="0.25">
      <c r="A9" s="34" t="s">
        <v>7</v>
      </c>
      <c r="B9" s="26">
        <f>792.96*12+900*12</f>
        <v>20315.52</v>
      </c>
      <c r="C9" s="14" t="s">
        <v>56</v>
      </c>
      <c r="D9" s="12"/>
    </row>
    <row r="10" spans="1:4" x14ac:dyDescent="0.25">
      <c r="A10" s="13" t="s">
        <v>111</v>
      </c>
      <c r="B10" s="27">
        <f>B5+B8-B9</f>
        <v>1618196.92</v>
      </c>
      <c r="C10" s="35" t="s">
        <v>56</v>
      </c>
      <c r="D10" s="15"/>
    </row>
    <row r="11" spans="1:4" x14ac:dyDescent="0.25">
      <c r="A11" s="53" t="s">
        <v>8</v>
      </c>
      <c r="B11" s="53"/>
      <c r="C11" s="53"/>
      <c r="D11" s="53"/>
    </row>
    <row r="12" spans="1:4" ht="15.75" thickBot="1" x14ac:dyDescent="0.3">
      <c r="A12" s="16" t="s">
        <v>9</v>
      </c>
      <c r="B12" s="27">
        <f>B13+B14</f>
        <v>279383.40000000002</v>
      </c>
      <c r="C12" s="35" t="s">
        <v>56</v>
      </c>
      <c r="D12" s="15"/>
    </row>
    <row r="13" spans="1:4" s="30" customFormat="1" ht="15.75" thickBot="1" x14ac:dyDescent="0.3">
      <c r="A13" s="37" t="s">
        <v>94</v>
      </c>
      <c r="B13" s="38">
        <v>136749</v>
      </c>
      <c r="C13" s="37" t="s">
        <v>46</v>
      </c>
      <c r="D13" s="38">
        <v>34620</v>
      </c>
    </row>
    <row r="14" spans="1:4" s="30" customFormat="1" ht="15.75" thickBot="1" x14ac:dyDescent="0.3">
      <c r="A14" s="37" t="s">
        <v>95</v>
      </c>
      <c r="B14" s="38">
        <v>142634.4</v>
      </c>
      <c r="C14" s="37" t="s">
        <v>37</v>
      </c>
      <c r="D14" s="38">
        <v>34620</v>
      </c>
    </row>
    <row r="15" spans="1:4" ht="29.25" thickBot="1" x14ac:dyDescent="0.3">
      <c r="A15" s="16" t="s">
        <v>10</v>
      </c>
      <c r="B15" s="27">
        <f>B17+B16</f>
        <v>115574.42</v>
      </c>
      <c r="C15" s="35" t="s">
        <v>56</v>
      </c>
      <c r="D15" s="15"/>
    </row>
    <row r="16" spans="1:4" s="30" customFormat="1" ht="15.75" thickBot="1" x14ac:dyDescent="0.3">
      <c r="A16" s="37" t="s">
        <v>90</v>
      </c>
      <c r="B16" s="38">
        <v>57469.52</v>
      </c>
      <c r="C16" s="37" t="s">
        <v>37</v>
      </c>
      <c r="D16" s="38">
        <v>34620.19</v>
      </c>
    </row>
    <row r="17" spans="1:4" s="30" customFormat="1" ht="15.75" thickBot="1" x14ac:dyDescent="0.3">
      <c r="A17" s="37" t="s">
        <v>91</v>
      </c>
      <c r="B17" s="38">
        <v>58104.9</v>
      </c>
      <c r="C17" s="37" t="s">
        <v>37</v>
      </c>
      <c r="D17" s="38">
        <v>30581.53</v>
      </c>
    </row>
    <row r="18" spans="1:4" ht="15.75" thickBot="1" x14ac:dyDescent="0.3">
      <c r="A18" s="16" t="s">
        <v>11</v>
      </c>
      <c r="B18" s="27">
        <f>B19</f>
        <v>15908.82</v>
      </c>
      <c r="C18" s="35" t="s">
        <v>56</v>
      </c>
      <c r="D18" s="18"/>
    </row>
    <row r="19" spans="1:4" s="30" customFormat="1" ht="15.75" thickBot="1" x14ac:dyDescent="0.3">
      <c r="A19" s="37" t="s">
        <v>60</v>
      </c>
      <c r="B19" s="38">
        <v>15908.82</v>
      </c>
      <c r="C19" s="37" t="s">
        <v>34</v>
      </c>
      <c r="D19" s="38">
        <v>246</v>
      </c>
    </row>
    <row r="20" spans="1:4" ht="29.25" thickBot="1" x14ac:dyDescent="0.3">
      <c r="A20" s="16" t="s">
        <v>12</v>
      </c>
      <c r="B20" s="27">
        <f>SUM(B21:B26)</f>
        <v>39120.600000000006</v>
      </c>
      <c r="C20" s="35" t="s">
        <v>56</v>
      </c>
      <c r="D20" s="15"/>
    </row>
    <row r="21" spans="1:4" s="30" customFormat="1" ht="15.75" thickBot="1" x14ac:dyDescent="0.3">
      <c r="A21" s="37" t="s">
        <v>99</v>
      </c>
      <c r="B21" s="38">
        <v>3115.8</v>
      </c>
      <c r="C21" s="37" t="s">
        <v>37</v>
      </c>
      <c r="D21" s="38">
        <v>34620</v>
      </c>
    </row>
    <row r="22" spans="1:4" s="30" customFormat="1" ht="15.75" thickBot="1" x14ac:dyDescent="0.3">
      <c r="A22" s="37" t="s">
        <v>100</v>
      </c>
      <c r="B22" s="38">
        <v>3115.8</v>
      </c>
      <c r="C22" s="37" t="s">
        <v>37</v>
      </c>
      <c r="D22" s="38">
        <v>34620</v>
      </c>
    </row>
    <row r="23" spans="1:4" s="30" customFormat="1" ht="15.75" thickBot="1" x14ac:dyDescent="0.3">
      <c r="A23" s="37" t="s">
        <v>101</v>
      </c>
      <c r="B23" s="38">
        <v>13155.6</v>
      </c>
      <c r="C23" s="37" t="s">
        <v>37</v>
      </c>
      <c r="D23" s="38">
        <v>34620</v>
      </c>
    </row>
    <row r="24" spans="1:4" s="30" customFormat="1" ht="15.75" thickBot="1" x14ac:dyDescent="0.3">
      <c r="A24" s="37" t="s">
        <v>102</v>
      </c>
      <c r="B24" s="38">
        <v>13155.6</v>
      </c>
      <c r="C24" s="37" t="s">
        <v>37</v>
      </c>
      <c r="D24" s="38">
        <v>34620</v>
      </c>
    </row>
    <row r="25" spans="1:4" s="45" customFormat="1" ht="15.75" thickBot="1" x14ac:dyDescent="0.3">
      <c r="A25" s="43" t="s">
        <v>61</v>
      </c>
      <c r="B25" s="44">
        <v>3462</v>
      </c>
      <c r="C25" s="43" t="s">
        <v>37</v>
      </c>
      <c r="D25" s="44">
        <v>34620</v>
      </c>
    </row>
    <row r="26" spans="1:4" s="45" customFormat="1" ht="15.75" thickBot="1" x14ac:dyDescent="0.3">
      <c r="A26" s="43" t="s">
        <v>62</v>
      </c>
      <c r="B26" s="44">
        <v>3115.8</v>
      </c>
      <c r="C26" s="43" t="s">
        <v>37</v>
      </c>
      <c r="D26" s="44">
        <v>34620</v>
      </c>
    </row>
    <row r="27" spans="1:4" ht="43.5" thickBot="1" x14ac:dyDescent="0.3">
      <c r="A27" s="16" t="s">
        <v>13</v>
      </c>
      <c r="B27" s="28">
        <f>SUM(B28:B39)</f>
        <v>555916.39333333343</v>
      </c>
      <c r="C27" s="35" t="s">
        <v>56</v>
      </c>
      <c r="D27" s="19"/>
    </row>
    <row r="28" spans="1:4" s="30" customFormat="1" ht="15.75" thickBot="1" x14ac:dyDescent="0.3">
      <c r="A28" s="37" t="s">
        <v>43</v>
      </c>
      <c r="B28" s="38">
        <v>2302.6</v>
      </c>
      <c r="C28" s="37" t="s">
        <v>38</v>
      </c>
      <c r="D28" s="38">
        <v>29</v>
      </c>
    </row>
    <row r="29" spans="1:4" s="30" customFormat="1" ht="15.75" thickBot="1" x14ac:dyDescent="0.3">
      <c r="A29" s="37" t="s">
        <v>66</v>
      </c>
      <c r="B29" s="38">
        <v>461.22</v>
      </c>
      <c r="C29" s="37" t="s">
        <v>38</v>
      </c>
      <c r="D29" s="38">
        <v>2</v>
      </c>
    </row>
    <row r="30" spans="1:4" s="30" customFormat="1" ht="15.75" thickBot="1" x14ac:dyDescent="0.3">
      <c r="A30" s="37" t="s">
        <v>67</v>
      </c>
      <c r="B30" s="38">
        <v>1161.8</v>
      </c>
      <c r="C30" s="37" t="s">
        <v>38</v>
      </c>
      <c r="D30" s="38">
        <v>5</v>
      </c>
    </row>
    <row r="31" spans="1:4" s="30" customFormat="1" ht="15.75" thickBot="1" x14ac:dyDescent="0.3">
      <c r="A31" s="37" t="s">
        <v>68</v>
      </c>
      <c r="B31" s="38">
        <v>12295.08</v>
      </c>
      <c r="C31" s="37" t="s">
        <v>69</v>
      </c>
      <c r="D31" s="38">
        <v>1</v>
      </c>
    </row>
    <row r="32" spans="1:4" s="30" customFormat="1" ht="15.75" thickBot="1" x14ac:dyDescent="0.3">
      <c r="A32" s="37" t="s">
        <v>44</v>
      </c>
      <c r="B32" s="38">
        <v>666.76</v>
      </c>
      <c r="C32" s="37" t="s">
        <v>38</v>
      </c>
      <c r="D32" s="38">
        <v>2</v>
      </c>
    </row>
    <row r="33" spans="1:5" s="30" customFormat="1" ht="15.75" thickBot="1" x14ac:dyDescent="0.3">
      <c r="A33" s="37" t="s">
        <v>75</v>
      </c>
      <c r="B33" s="38">
        <v>291382</v>
      </c>
      <c r="C33" s="37" t="s">
        <v>73</v>
      </c>
      <c r="D33" s="38">
        <v>1</v>
      </c>
    </row>
    <row r="34" spans="1:5" s="30" customFormat="1" ht="15.75" thickBot="1" x14ac:dyDescent="0.3">
      <c r="A34" s="37" t="s">
        <v>45</v>
      </c>
      <c r="B34" s="38">
        <v>929.44</v>
      </c>
      <c r="C34" s="37" t="s">
        <v>38</v>
      </c>
      <c r="D34" s="38">
        <v>4</v>
      </c>
    </row>
    <row r="35" spans="1:5" s="30" customFormat="1" ht="15.75" thickBot="1" x14ac:dyDescent="0.3">
      <c r="A35" s="37" t="s">
        <v>77</v>
      </c>
      <c r="B35" s="38">
        <v>685.08</v>
      </c>
      <c r="C35" s="37" t="s">
        <v>37</v>
      </c>
      <c r="D35" s="38">
        <v>5.5</v>
      </c>
    </row>
    <row r="36" spans="1:5" s="30" customFormat="1" ht="15.75" thickBot="1" x14ac:dyDescent="0.3">
      <c r="A36" s="37" t="s">
        <v>97</v>
      </c>
      <c r="B36" s="38">
        <v>453.27</v>
      </c>
      <c r="C36" s="37" t="s">
        <v>98</v>
      </c>
      <c r="D36" s="38">
        <v>1</v>
      </c>
    </row>
    <row r="37" spans="1:5" s="30" customFormat="1" ht="15.75" thickBot="1" x14ac:dyDescent="0.3">
      <c r="A37" s="37" t="s">
        <v>58</v>
      </c>
      <c r="B37" s="38">
        <v>374.24</v>
      </c>
      <c r="C37" s="37" t="s">
        <v>38</v>
      </c>
      <c r="D37" s="38">
        <v>1</v>
      </c>
    </row>
    <row r="38" spans="1:5" s="30" customFormat="1" ht="15.75" thickBot="1" x14ac:dyDescent="0.3">
      <c r="A38" s="37" t="s">
        <v>103</v>
      </c>
      <c r="B38" s="38">
        <v>34554.07</v>
      </c>
      <c r="C38" s="37" t="s">
        <v>104</v>
      </c>
      <c r="D38" s="38">
        <v>1</v>
      </c>
    </row>
    <row r="39" spans="1:5" s="30" customFormat="1" x14ac:dyDescent="0.25">
      <c r="A39" s="50" t="s">
        <v>117</v>
      </c>
      <c r="B39" s="51">
        <f>252781/1.2</f>
        <v>210650.83333333334</v>
      </c>
      <c r="C39" s="50" t="s">
        <v>38</v>
      </c>
      <c r="D39" s="51">
        <v>1</v>
      </c>
    </row>
    <row r="40" spans="1:5" ht="43.5" thickBot="1" x14ac:dyDescent="0.3">
      <c r="A40" s="16" t="s">
        <v>14</v>
      </c>
      <c r="B40" s="27">
        <f>SUM(B41:B63)</f>
        <v>164171.56999999998</v>
      </c>
      <c r="C40" s="35" t="s">
        <v>56</v>
      </c>
      <c r="D40" s="15"/>
      <c r="E40" s="4" t="s">
        <v>3</v>
      </c>
    </row>
    <row r="41" spans="1:5" s="30" customFormat="1" ht="15.75" thickBot="1" x14ac:dyDescent="0.3">
      <c r="A41" s="37" t="s">
        <v>59</v>
      </c>
      <c r="B41" s="38">
        <v>2152.4699999999998</v>
      </c>
      <c r="C41" s="37" t="s">
        <v>38</v>
      </c>
      <c r="D41" s="38">
        <v>1</v>
      </c>
    </row>
    <row r="42" spans="1:5" s="30" customFormat="1" ht="15.75" thickBot="1" x14ac:dyDescent="0.3">
      <c r="A42" s="37" t="s">
        <v>35</v>
      </c>
      <c r="B42" s="38">
        <v>19850.25</v>
      </c>
      <c r="C42" s="37" t="s">
        <v>36</v>
      </c>
      <c r="D42" s="38">
        <v>35</v>
      </c>
    </row>
    <row r="43" spans="1:5" s="30" customFormat="1" ht="15.75" thickBot="1" x14ac:dyDescent="0.3">
      <c r="A43" s="37" t="s">
        <v>41</v>
      </c>
      <c r="B43" s="38">
        <v>12140.4</v>
      </c>
      <c r="C43" s="37" t="s">
        <v>42</v>
      </c>
      <c r="D43" s="38">
        <v>15</v>
      </c>
    </row>
    <row r="44" spans="1:5" s="30" customFormat="1" ht="15.75" thickBot="1" x14ac:dyDescent="0.3">
      <c r="A44" s="37" t="s">
        <v>65</v>
      </c>
      <c r="B44" s="38">
        <v>58344</v>
      </c>
      <c r="C44" s="37" t="s">
        <v>42</v>
      </c>
      <c r="D44" s="38">
        <v>1</v>
      </c>
    </row>
    <row r="45" spans="1:5" s="30" customFormat="1" ht="15.75" thickBot="1" x14ac:dyDescent="0.3">
      <c r="A45" s="37" t="s">
        <v>72</v>
      </c>
      <c r="B45" s="38">
        <v>5340.02</v>
      </c>
      <c r="C45" s="37" t="s">
        <v>73</v>
      </c>
      <c r="D45" s="38">
        <v>14</v>
      </c>
    </row>
    <row r="46" spans="1:5" s="30" customFormat="1" ht="15.75" thickBot="1" x14ac:dyDescent="0.3">
      <c r="A46" s="37" t="s">
        <v>74</v>
      </c>
      <c r="B46" s="38">
        <v>1117.43</v>
      </c>
      <c r="C46" s="37" t="s">
        <v>38</v>
      </c>
      <c r="D46" s="38">
        <v>1</v>
      </c>
    </row>
    <row r="47" spans="1:5" s="30" customFormat="1" ht="15.75" thickBot="1" x14ac:dyDescent="0.3">
      <c r="A47" s="37" t="s">
        <v>76</v>
      </c>
      <c r="B47" s="38">
        <v>1437.59</v>
      </c>
      <c r="C47" s="37" t="s">
        <v>38</v>
      </c>
      <c r="D47" s="38">
        <v>7</v>
      </c>
    </row>
    <row r="48" spans="1:5" s="30" customFormat="1" ht="15.75" thickBot="1" x14ac:dyDescent="0.3">
      <c r="A48" s="37" t="s">
        <v>48</v>
      </c>
      <c r="B48" s="38">
        <v>553.27</v>
      </c>
      <c r="C48" s="37" t="s">
        <v>37</v>
      </c>
      <c r="D48" s="38">
        <v>0.5</v>
      </c>
    </row>
    <row r="49" spans="1:4" s="30" customFormat="1" ht="15.75" thickBot="1" x14ac:dyDescent="0.3">
      <c r="A49" s="37" t="s">
        <v>78</v>
      </c>
      <c r="B49" s="38">
        <v>4861.5</v>
      </c>
      <c r="C49" s="37" t="s">
        <v>42</v>
      </c>
      <c r="D49" s="38">
        <v>7</v>
      </c>
    </row>
    <row r="50" spans="1:4" s="30" customFormat="1" ht="15.75" thickBot="1" x14ac:dyDescent="0.3">
      <c r="A50" s="37" t="s">
        <v>49</v>
      </c>
      <c r="B50" s="38">
        <v>4269.93</v>
      </c>
      <c r="C50" s="37" t="s">
        <v>38</v>
      </c>
      <c r="D50" s="38">
        <v>7</v>
      </c>
    </row>
    <row r="51" spans="1:4" s="30" customFormat="1" ht="15.75" thickBot="1" x14ac:dyDescent="0.3">
      <c r="A51" s="37" t="s">
        <v>50</v>
      </c>
      <c r="B51" s="38">
        <v>954.41</v>
      </c>
      <c r="C51" s="37" t="s">
        <v>38</v>
      </c>
      <c r="D51" s="38">
        <v>1</v>
      </c>
    </row>
    <row r="52" spans="1:4" s="30" customFormat="1" ht="15.75" thickBot="1" x14ac:dyDescent="0.3">
      <c r="A52" s="37" t="s">
        <v>79</v>
      </c>
      <c r="B52" s="38">
        <v>1550.15</v>
      </c>
      <c r="C52" s="37" t="s">
        <v>38</v>
      </c>
      <c r="D52" s="38">
        <v>1</v>
      </c>
    </row>
    <row r="53" spans="1:4" s="30" customFormat="1" ht="15.75" thickBot="1" x14ac:dyDescent="0.3">
      <c r="A53" s="37" t="s">
        <v>51</v>
      </c>
      <c r="B53" s="38">
        <v>5169.32</v>
      </c>
      <c r="C53" s="37" t="s">
        <v>38</v>
      </c>
      <c r="D53" s="38">
        <v>4</v>
      </c>
    </row>
    <row r="54" spans="1:4" s="30" customFormat="1" ht="15.75" thickBot="1" x14ac:dyDescent="0.3">
      <c r="A54" s="37" t="s">
        <v>52</v>
      </c>
      <c r="B54" s="38">
        <v>7068.8</v>
      </c>
      <c r="C54" s="37" t="s">
        <v>46</v>
      </c>
      <c r="D54" s="38">
        <v>4.7</v>
      </c>
    </row>
    <row r="55" spans="1:4" s="30" customFormat="1" ht="15.75" thickBot="1" x14ac:dyDescent="0.3">
      <c r="A55" s="37" t="s">
        <v>80</v>
      </c>
      <c r="B55" s="38">
        <v>7666.98</v>
      </c>
      <c r="C55" s="37" t="s">
        <v>81</v>
      </c>
      <c r="D55" s="38">
        <v>6</v>
      </c>
    </row>
    <row r="56" spans="1:4" s="30" customFormat="1" ht="15.75" thickBot="1" x14ac:dyDescent="0.3">
      <c r="A56" s="37" t="s">
        <v>53</v>
      </c>
      <c r="B56" s="38">
        <v>520.5</v>
      </c>
      <c r="C56" s="37" t="s">
        <v>46</v>
      </c>
      <c r="D56" s="38">
        <v>0.3</v>
      </c>
    </row>
    <row r="57" spans="1:4" s="45" customFormat="1" ht="15.75" thickBot="1" x14ac:dyDescent="0.3">
      <c r="A57" s="43" t="s">
        <v>82</v>
      </c>
      <c r="B57" s="44">
        <v>337.8</v>
      </c>
      <c r="C57" s="43" t="s">
        <v>46</v>
      </c>
      <c r="D57" s="44">
        <v>0.6</v>
      </c>
    </row>
    <row r="58" spans="1:4" s="45" customFormat="1" ht="15.75" thickBot="1" x14ac:dyDescent="0.3">
      <c r="A58" s="43" t="s">
        <v>83</v>
      </c>
      <c r="B58" s="44">
        <v>455.6</v>
      </c>
      <c r="C58" s="43" t="s">
        <v>38</v>
      </c>
      <c r="D58" s="44">
        <v>0.5</v>
      </c>
    </row>
    <row r="59" spans="1:4" s="45" customFormat="1" ht="15.75" thickBot="1" x14ac:dyDescent="0.3">
      <c r="A59" s="43" t="s">
        <v>84</v>
      </c>
      <c r="B59" s="44">
        <v>465.79</v>
      </c>
      <c r="C59" s="43" t="s">
        <v>38</v>
      </c>
      <c r="D59" s="44">
        <v>0.5</v>
      </c>
    </row>
    <row r="60" spans="1:4" s="45" customFormat="1" ht="15.75" thickBot="1" x14ac:dyDescent="0.3">
      <c r="A60" s="43" t="s">
        <v>85</v>
      </c>
      <c r="B60" s="44">
        <v>13700</v>
      </c>
      <c r="C60" s="43" t="s">
        <v>46</v>
      </c>
      <c r="D60" s="44">
        <v>12.5</v>
      </c>
    </row>
    <row r="61" spans="1:4" s="45" customFormat="1" ht="15.75" thickBot="1" x14ac:dyDescent="0.3">
      <c r="A61" s="43" t="s">
        <v>54</v>
      </c>
      <c r="B61" s="44">
        <v>685.36</v>
      </c>
      <c r="C61" s="43" t="s">
        <v>38</v>
      </c>
      <c r="D61" s="44">
        <v>4</v>
      </c>
    </row>
    <row r="62" spans="1:4" s="45" customFormat="1" ht="15.75" thickBot="1" x14ac:dyDescent="0.3">
      <c r="A62" s="43" t="s">
        <v>105</v>
      </c>
      <c r="B62" s="44">
        <v>1650</v>
      </c>
      <c r="C62" s="43" t="s">
        <v>46</v>
      </c>
      <c r="D62" s="44">
        <v>1</v>
      </c>
    </row>
    <row r="63" spans="1:4" s="45" customFormat="1" ht="15.75" thickBot="1" x14ac:dyDescent="0.3">
      <c r="A63" s="43" t="s">
        <v>106</v>
      </c>
      <c r="B63" s="44">
        <v>13880</v>
      </c>
      <c r="C63" s="43" t="s">
        <v>46</v>
      </c>
      <c r="D63" s="44">
        <v>8</v>
      </c>
    </row>
    <row r="64" spans="1:4" ht="28.5" x14ac:dyDescent="0.25">
      <c r="A64" s="16" t="s">
        <v>15</v>
      </c>
      <c r="B64" s="27">
        <v>0</v>
      </c>
      <c r="C64" s="35" t="s">
        <v>56</v>
      </c>
      <c r="D64" s="15"/>
    </row>
    <row r="65" spans="1:4" ht="28.5" x14ac:dyDescent="0.25">
      <c r="A65" s="16" t="s">
        <v>16</v>
      </c>
      <c r="B65" s="27">
        <v>0</v>
      </c>
      <c r="C65" s="35" t="s">
        <v>56</v>
      </c>
      <c r="D65" s="15"/>
    </row>
    <row r="66" spans="1:4" x14ac:dyDescent="0.25">
      <c r="A66" s="16" t="s">
        <v>17</v>
      </c>
      <c r="B66" s="27">
        <v>0</v>
      </c>
      <c r="C66" s="35" t="s">
        <v>56</v>
      </c>
      <c r="D66" s="15"/>
    </row>
    <row r="67" spans="1:4" ht="29.25" thickBot="1" x14ac:dyDescent="0.3">
      <c r="A67" s="16" t="s">
        <v>18</v>
      </c>
      <c r="B67" s="27">
        <f>SUM(B68:B69)</f>
        <v>5778.17</v>
      </c>
      <c r="C67" s="35" t="s">
        <v>56</v>
      </c>
      <c r="D67" s="15"/>
    </row>
    <row r="68" spans="1:4" s="30" customFormat="1" ht="15.75" thickBot="1" x14ac:dyDescent="0.3">
      <c r="A68" s="37" t="s">
        <v>47</v>
      </c>
      <c r="B68" s="38">
        <v>2204.16</v>
      </c>
      <c r="C68" s="37" t="s">
        <v>46</v>
      </c>
      <c r="D68" s="38">
        <v>8</v>
      </c>
    </row>
    <row r="69" spans="1:4" s="30" customFormat="1" ht="15.75" thickBot="1" x14ac:dyDescent="0.3">
      <c r="A69" s="37" t="s">
        <v>55</v>
      </c>
      <c r="B69" s="38">
        <v>3574.01</v>
      </c>
      <c r="C69" s="37" t="s">
        <v>38</v>
      </c>
      <c r="D69" s="38">
        <v>11</v>
      </c>
    </row>
    <row r="70" spans="1:4" ht="29.25" thickBot="1" x14ac:dyDescent="0.3">
      <c r="A70" s="16" t="s">
        <v>19</v>
      </c>
      <c r="B70" s="27">
        <f>B71+B72</f>
        <v>16617.599999999999</v>
      </c>
      <c r="C70" s="35" t="s">
        <v>56</v>
      </c>
      <c r="D70" s="15"/>
    </row>
    <row r="71" spans="1:4" s="30" customFormat="1" ht="15.75" thickBot="1" x14ac:dyDescent="0.3">
      <c r="A71" s="37" t="s">
        <v>88</v>
      </c>
      <c r="B71" s="38">
        <v>7962.6</v>
      </c>
      <c r="C71" s="37" t="s">
        <v>37</v>
      </c>
      <c r="D71" s="38">
        <v>34620</v>
      </c>
    </row>
    <row r="72" spans="1:4" s="30" customFormat="1" ht="15.75" thickBot="1" x14ac:dyDescent="0.3">
      <c r="A72" s="37" t="s">
        <v>89</v>
      </c>
      <c r="B72" s="38">
        <v>8655</v>
      </c>
      <c r="C72" s="37" t="s">
        <v>37</v>
      </c>
      <c r="D72" s="38">
        <v>34620</v>
      </c>
    </row>
    <row r="73" spans="1:4" ht="29.25" thickBot="1" x14ac:dyDescent="0.3">
      <c r="A73" s="16" t="s">
        <v>20</v>
      </c>
      <c r="B73" s="27">
        <f>SUM(B74:B75)</f>
        <v>64393.2</v>
      </c>
      <c r="C73" s="35" t="s">
        <v>56</v>
      </c>
      <c r="D73" s="15"/>
    </row>
    <row r="74" spans="1:4" s="30" customFormat="1" ht="15.75" thickBot="1" x14ac:dyDescent="0.3">
      <c r="A74" s="37" t="s">
        <v>86</v>
      </c>
      <c r="B74" s="38">
        <v>31158</v>
      </c>
      <c r="C74" s="37" t="s">
        <v>46</v>
      </c>
      <c r="D74" s="38">
        <v>34620</v>
      </c>
    </row>
    <row r="75" spans="1:4" s="30" customFormat="1" ht="15.75" thickBot="1" x14ac:dyDescent="0.3">
      <c r="A75" s="37" t="s">
        <v>87</v>
      </c>
      <c r="B75" s="38">
        <v>33235.199999999997</v>
      </c>
      <c r="C75" s="37" t="s">
        <v>37</v>
      </c>
      <c r="D75" s="38">
        <v>34620</v>
      </c>
    </row>
    <row r="76" spans="1:4" ht="29.25" thickBot="1" x14ac:dyDescent="0.3">
      <c r="A76" s="16" t="s">
        <v>21</v>
      </c>
      <c r="B76" s="27">
        <f>SUM(B77:B78)</f>
        <v>19005.150000000001</v>
      </c>
      <c r="C76" s="35" t="s">
        <v>56</v>
      </c>
      <c r="D76" s="15"/>
    </row>
    <row r="77" spans="1:4" s="30" customFormat="1" ht="15.75" thickBot="1" x14ac:dyDescent="0.3">
      <c r="A77" s="37" t="s">
        <v>63</v>
      </c>
      <c r="B77" s="38">
        <v>2146.65</v>
      </c>
      <c r="C77" s="37" t="s">
        <v>37</v>
      </c>
      <c r="D77" s="38">
        <v>1431.1</v>
      </c>
    </row>
    <row r="78" spans="1:4" s="30" customFormat="1" ht="15.75" thickBot="1" x14ac:dyDescent="0.3">
      <c r="A78" s="37" t="s">
        <v>64</v>
      </c>
      <c r="B78" s="38">
        <v>16858.5</v>
      </c>
      <c r="C78" s="37" t="s">
        <v>37</v>
      </c>
      <c r="D78" s="38">
        <v>5793.3</v>
      </c>
    </row>
    <row r="79" spans="1:4" ht="43.5" thickBot="1" x14ac:dyDescent="0.3">
      <c r="A79" s="16" t="s">
        <v>22</v>
      </c>
      <c r="B79" s="27">
        <f>SUM(B80:B85)</f>
        <v>178958.59999999998</v>
      </c>
      <c r="C79" s="35" t="s">
        <v>56</v>
      </c>
      <c r="D79" s="15"/>
    </row>
    <row r="80" spans="1:4" s="30" customFormat="1" ht="15.75" thickBot="1" x14ac:dyDescent="0.3">
      <c r="A80" s="37" t="s">
        <v>70</v>
      </c>
      <c r="B80" s="38">
        <v>588.54</v>
      </c>
      <c r="C80" s="37" t="s">
        <v>37</v>
      </c>
      <c r="D80" s="38">
        <v>34620</v>
      </c>
    </row>
    <row r="81" spans="1:8" s="30" customFormat="1" ht="15.75" thickBot="1" x14ac:dyDescent="0.3">
      <c r="A81" s="37" t="s">
        <v>71</v>
      </c>
      <c r="B81" s="38">
        <v>588.54</v>
      </c>
      <c r="C81" s="37" t="s">
        <v>37</v>
      </c>
      <c r="D81" s="38">
        <v>34620</v>
      </c>
    </row>
    <row r="82" spans="1:8" s="30" customFormat="1" ht="15.75" thickBot="1" x14ac:dyDescent="0.3">
      <c r="A82" s="37" t="s">
        <v>92</v>
      </c>
      <c r="B82" s="38">
        <v>84819.47</v>
      </c>
      <c r="C82" s="37" t="s">
        <v>37</v>
      </c>
      <c r="D82" s="38">
        <v>34620.19</v>
      </c>
    </row>
    <row r="83" spans="1:8" s="30" customFormat="1" ht="15.75" thickBot="1" x14ac:dyDescent="0.3">
      <c r="A83" s="37" t="s">
        <v>93</v>
      </c>
      <c r="B83" s="38">
        <v>88328.81</v>
      </c>
      <c r="C83" s="37" t="s">
        <v>37</v>
      </c>
      <c r="D83" s="38">
        <v>32119.57</v>
      </c>
    </row>
    <row r="84" spans="1:8" s="30" customFormat="1" ht="15.75" thickBot="1" x14ac:dyDescent="0.3">
      <c r="A84" s="37" t="s">
        <v>39</v>
      </c>
      <c r="B84" s="38">
        <v>3171.3</v>
      </c>
      <c r="C84" s="37" t="s">
        <v>40</v>
      </c>
      <c r="D84" s="38">
        <v>1.02</v>
      </c>
    </row>
    <row r="85" spans="1:8" s="30" customFormat="1" ht="15.75" thickBot="1" x14ac:dyDescent="0.3">
      <c r="A85" s="37" t="s">
        <v>96</v>
      </c>
      <c r="B85" s="38">
        <v>1461.94</v>
      </c>
      <c r="C85" s="37" t="s">
        <v>38</v>
      </c>
      <c r="D85" s="38">
        <v>1</v>
      </c>
    </row>
    <row r="86" spans="1:8" x14ac:dyDescent="0.25">
      <c r="A86" s="16" t="s">
        <v>23</v>
      </c>
      <c r="B86" s="27">
        <f>B87+B88</f>
        <v>34995.06</v>
      </c>
      <c r="C86" s="35" t="s">
        <v>56</v>
      </c>
      <c r="D86" s="15"/>
    </row>
    <row r="87" spans="1:8" ht="30" x14ac:dyDescent="0.25">
      <c r="A87" s="20" t="s">
        <v>28</v>
      </c>
      <c r="B87" s="29">
        <f>D87*5*12</f>
        <v>7320</v>
      </c>
      <c r="C87" s="21" t="s">
        <v>4</v>
      </c>
      <c r="D87" s="17">
        <v>122</v>
      </c>
    </row>
    <row r="88" spans="1:8" x14ac:dyDescent="0.25">
      <c r="A88" s="24" t="s">
        <v>26</v>
      </c>
      <c r="B88" s="29">
        <v>27675.06</v>
      </c>
      <c r="C88" s="14" t="s">
        <v>56</v>
      </c>
      <c r="D88" s="17"/>
    </row>
    <row r="89" spans="1:8" x14ac:dyDescent="0.25">
      <c r="A89" s="13" t="s">
        <v>112</v>
      </c>
      <c r="B89" s="27">
        <f>B12+B15+B18+B20+B27+B40+B64+B65+B66+B67+B70+B73+B76+B79</f>
        <v>1454827.9233333333</v>
      </c>
      <c r="C89" s="35" t="s">
        <v>56</v>
      </c>
      <c r="D89" s="15"/>
      <c r="H89" s="1" t="e">
        <f>B89='[1]Работы 2020'!C73</f>
        <v>#REF!</v>
      </c>
    </row>
    <row r="90" spans="1:8" x14ac:dyDescent="0.25">
      <c r="A90" s="13" t="s">
        <v>113</v>
      </c>
      <c r="B90" s="27">
        <f>B89*1.2+B86</f>
        <v>1780788.568</v>
      </c>
      <c r="C90" s="35" t="s">
        <v>56</v>
      </c>
      <c r="D90" s="15"/>
    </row>
    <row r="91" spans="1:8" x14ac:dyDescent="0.25">
      <c r="A91" s="13" t="s">
        <v>114</v>
      </c>
      <c r="B91" s="27">
        <f>B5+B8-B90</f>
        <v>-142276.12800000003</v>
      </c>
      <c r="C91" s="35" t="s">
        <v>56</v>
      </c>
      <c r="D91" s="15"/>
    </row>
    <row r="92" spans="1:8" ht="28.5" x14ac:dyDescent="0.25">
      <c r="A92" s="16" t="s">
        <v>115</v>
      </c>
      <c r="B92" s="27">
        <f>B91+B7</f>
        <v>-99005.787999999942</v>
      </c>
      <c r="C92" s="35" t="s">
        <v>56</v>
      </c>
      <c r="D92" s="15"/>
    </row>
  </sheetData>
  <sheetProtection formatCells="0" formatColumns="0" sort="0" autoFilter="0" pivotTables="0"/>
  <mergeCells count="4">
    <mergeCell ref="A1:D1"/>
    <mergeCell ref="A11:D11"/>
    <mergeCell ref="B2:D2"/>
    <mergeCell ref="A4:D4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68"/>
  <sheetViews>
    <sheetView workbookViewId="0">
      <pane ySplit="3" topLeftCell="A37" activePane="bottomLeft" state="frozen"/>
      <selection pane="bottomLeft" activeCell="B67" sqref="B67"/>
    </sheetView>
  </sheetViews>
  <sheetFormatPr defaultRowHeight="15" x14ac:dyDescent="0.25"/>
  <cols>
    <col min="1" max="1" width="70.5703125" style="30" customWidth="1"/>
    <col min="2" max="2" width="12.5703125" style="30" customWidth="1"/>
    <col min="3" max="3" width="20.5703125" style="30" customWidth="1"/>
    <col min="4" max="4" width="12.5703125" style="30" customWidth="1"/>
    <col min="5" max="16384" width="9.140625" style="30"/>
  </cols>
  <sheetData>
    <row r="2" spans="1:4" x14ac:dyDescent="0.25">
      <c r="A2" s="30" t="s">
        <v>57</v>
      </c>
    </row>
    <row r="3" spans="1:4" x14ac:dyDescent="0.25">
      <c r="A3" s="30" t="s">
        <v>29</v>
      </c>
    </row>
    <row r="4" spans="1:4" ht="15.75" thickBot="1" x14ac:dyDescent="0.3"/>
    <row r="5" spans="1:4" ht="15.75" thickBot="1" x14ac:dyDescent="0.3">
      <c r="A5" s="36" t="s">
        <v>30</v>
      </c>
      <c r="B5" s="36" t="s">
        <v>31</v>
      </c>
      <c r="C5" s="36" t="s">
        <v>32</v>
      </c>
      <c r="D5" s="36" t="s">
        <v>33</v>
      </c>
    </row>
    <row r="6" spans="1:4" s="45" customFormat="1" ht="15.75" thickBot="1" x14ac:dyDescent="0.3">
      <c r="A6" s="43" t="s">
        <v>58</v>
      </c>
      <c r="B6" s="44">
        <v>374.24</v>
      </c>
      <c r="C6" s="43" t="s">
        <v>38</v>
      </c>
      <c r="D6" s="44">
        <v>1</v>
      </c>
    </row>
    <row r="7" spans="1:4" s="45" customFormat="1" ht="15.75" thickBot="1" x14ac:dyDescent="0.3">
      <c r="A7" s="43" t="s">
        <v>59</v>
      </c>
      <c r="B7" s="44">
        <v>2152.4699999999998</v>
      </c>
      <c r="C7" s="43" t="s">
        <v>38</v>
      </c>
      <c r="D7" s="44">
        <v>1</v>
      </c>
    </row>
    <row r="8" spans="1:4" s="45" customFormat="1" ht="15.75" thickBot="1" x14ac:dyDescent="0.3">
      <c r="A8" s="43" t="s">
        <v>60</v>
      </c>
      <c r="B8" s="44">
        <v>15908.82</v>
      </c>
      <c r="C8" s="43" t="s">
        <v>34</v>
      </c>
      <c r="D8" s="44">
        <v>246</v>
      </c>
    </row>
    <row r="9" spans="1:4" s="45" customFormat="1" ht="15.75" thickBot="1" x14ac:dyDescent="0.3">
      <c r="A9" s="43" t="s">
        <v>35</v>
      </c>
      <c r="B9" s="44">
        <v>19850.25</v>
      </c>
      <c r="C9" s="43" t="s">
        <v>36</v>
      </c>
      <c r="D9" s="44">
        <v>35</v>
      </c>
    </row>
    <row r="10" spans="1:4" s="45" customFormat="1" ht="15.75" thickBot="1" x14ac:dyDescent="0.3">
      <c r="A10" s="43" t="s">
        <v>61</v>
      </c>
      <c r="B10" s="44">
        <v>3462</v>
      </c>
      <c r="C10" s="43" t="s">
        <v>37</v>
      </c>
      <c r="D10" s="44">
        <v>34620</v>
      </c>
    </row>
    <row r="11" spans="1:4" s="45" customFormat="1" ht="15.75" thickBot="1" x14ac:dyDescent="0.3">
      <c r="A11" s="43" t="s">
        <v>62</v>
      </c>
      <c r="B11" s="44">
        <v>3115.8</v>
      </c>
      <c r="C11" s="43" t="s">
        <v>37</v>
      </c>
      <c r="D11" s="44">
        <v>34620</v>
      </c>
    </row>
    <row r="12" spans="1:4" s="45" customFormat="1" ht="15.75" thickBot="1" x14ac:dyDescent="0.3">
      <c r="A12" s="43" t="s">
        <v>63</v>
      </c>
      <c r="B12" s="44">
        <v>2146.65</v>
      </c>
      <c r="C12" s="43" t="s">
        <v>37</v>
      </c>
      <c r="D12" s="44">
        <v>1431.1</v>
      </c>
    </row>
    <row r="13" spans="1:4" s="45" customFormat="1" ht="15.75" thickBot="1" x14ac:dyDescent="0.3">
      <c r="A13" s="43" t="s">
        <v>64</v>
      </c>
      <c r="B13" s="44">
        <v>16858.5</v>
      </c>
      <c r="C13" s="43" t="s">
        <v>37</v>
      </c>
      <c r="D13" s="44">
        <v>5793.3</v>
      </c>
    </row>
    <row r="14" spans="1:4" s="45" customFormat="1" ht="15.75" thickBot="1" x14ac:dyDescent="0.3">
      <c r="A14" s="43" t="s">
        <v>39</v>
      </c>
      <c r="B14" s="44">
        <v>3171.3</v>
      </c>
      <c r="C14" s="43" t="s">
        <v>40</v>
      </c>
      <c r="D14" s="44">
        <v>1.02</v>
      </c>
    </row>
    <row r="15" spans="1:4" s="45" customFormat="1" ht="15.75" thickBot="1" x14ac:dyDescent="0.3">
      <c r="A15" s="43" t="s">
        <v>41</v>
      </c>
      <c r="B15" s="44">
        <v>12140.4</v>
      </c>
      <c r="C15" s="43" t="s">
        <v>42</v>
      </c>
      <c r="D15" s="44">
        <v>15</v>
      </c>
    </row>
    <row r="16" spans="1:4" s="45" customFormat="1" ht="15.75" thickBot="1" x14ac:dyDescent="0.3">
      <c r="A16" s="43" t="s">
        <v>65</v>
      </c>
      <c r="B16" s="44">
        <v>58344</v>
      </c>
      <c r="C16" s="43" t="s">
        <v>42</v>
      </c>
      <c r="D16" s="44">
        <v>1</v>
      </c>
    </row>
    <row r="17" spans="1:4" s="45" customFormat="1" ht="15.75" thickBot="1" x14ac:dyDescent="0.3">
      <c r="A17" s="43" t="s">
        <v>43</v>
      </c>
      <c r="B17" s="44">
        <v>2302.6</v>
      </c>
      <c r="C17" s="43" t="s">
        <v>38</v>
      </c>
      <c r="D17" s="44">
        <v>29</v>
      </c>
    </row>
    <row r="18" spans="1:4" s="45" customFormat="1" ht="15.75" thickBot="1" x14ac:dyDescent="0.3">
      <c r="A18" s="43" t="s">
        <v>66</v>
      </c>
      <c r="B18" s="44">
        <v>461.22</v>
      </c>
      <c r="C18" s="43" t="s">
        <v>38</v>
      </c>
      <c r="D18" s="44">
        <v>2</v>
      </c>
    </row>
    <row r="19" spans="1:4" s="45" customFormat="1" ht="15.75" thickBot="1" x14ac:dyDescent="0.3">
      <c r="A19" s="43" t="s">
        <v>67</v>
      </c>
      <c r="B19" s="44">
        <v>1161.8</v>
      </c>
      <c r="C19" s="43" t="s">
        <v>38</v>
      </c>
      <c r="D19" s="44">
        <v>5</v>
      </c>
    </row>
    <row r="20" spans="1:4" s="45" customFormat="1" ht="15.75" thickBot="1" x14ac:dyDescent="0.3">
      <c r="A20" s="43" t="s">
        <v>68</v>
      </c>
      <c r="B20" s="44">
        <v>12295.08</v>
      </c>
      <c r="C20" s="43" t="s">
        <v>69</v>
      </c>
      <c r="D20" s="44">
        <v>1</v>
      </c>
    </row>
    <row r="21" spans="1:4" s="45" customFormat="1" ht="15.75" thickBot="1" x14ac:dyDescent="0.3">
      <c r="A21" s="43" t="s">
        <v>44</v>
      </c>
      <c r="B21" s="44">
        <v>666.76</v>
      </c>
      <c r="C21" s="43" t="s">
        <v>38</v>
      </c>
      <c r="D21" s="44">
        <v>2</v>
      </c>
    </row>
    <row r="22" spans="1:4" s="45" customFormat="1" ht="15.75" thickBot="1" x14ac:dyDescent="0.3">
      <c r="A22" s="43" t="s">
        <v>70</v>
      </c>
      <c r="B22" s="44">
        <v>588.54</v>
      </c>
      <c r="C22" s="43" t="s">
        <v>37</v>
      </c>
      <c r="D22" s="44">
        <v>34620</v>
      </c>
    </row>
    <row r="23" spans="1:4" s="45" customFormat="1" ht="15.75" thickBot="1" x14ac:dyDescent="0.3">
      <c r="A23" s="43" t="s">
        <v>71</v>
      </c>
      <c r="B23" s="44">
        <v>588.54</v>
      </c>
      <c r="C23" s="43" t="s">
        <v>37</v>
      </c>
      <c r="D23" s="44">
        <v>34620</v>
      </c>
    </row>
    <row r="24" spans="1:4" s="45" customFormat="1" ht="15.75" thickBot="1" x14ac:dyDescent="0.3">
      <c r="A24" s="43" t="s">
        <v>72</v>
      </c>
      <c r="B24" s="44">
        <v>5340.02</v>
      </c>
      <c r="C24" s="43" t="s">
        <v>73</v>
      </c>
      <c r="D24" s="44">
        <v>14</v>
      </c>
    </row>
    <row r="25" spans="1:4" s="45" customFormat="1" ht="15.75" thickBot="1" x14ac:dyDescent="0.3">
      <c r="A25" s="43" t="s">
        <v>74</v>
      </c>
      <c r="B25" s="44">
        <v>1117.43</v>
      </c>
      <c r="C25" s="43" t="s">
        <v>38</v>
      </c>
      <c r="D25" s="44">
        <v>1</v>
      </c>
    </row>
    <row r="26" spans="1:4" s="45" customFormat="1" ht="15.75" thickBot="1" x14ac:dyDescent="0.3">
      <c r="A26" s="43" t="s">
        <v>75</v>
      </c>
      <c r="B26" s="44">
        <v>291382</v>
      </c>
      <c r="C26" s="43" t="s">
        <v>73</v>
      </c>
      <c r="D26" s="44">
        <v>1</v>
      </c>
    </row>
    <row r="27" spans="1:4" s="45" customFormat="1" ht="15.75" thickBot="1" x14ac:dyDescent="0.3">
      <c r="A27" s="43" t="s">
        <v>45</v>
      </c>
      <c r="B27" s="44">
        <v>929.44</v>
      </c>
      <c r="C27" s="43" t="s">
        <v>38</v>
      </c>
      <c r="D27" s="44">
        <v>4</v>
      </c>
    </row>
    <row r="28" spans="1:4" s="45" customFormat="1" ht="15.75" thickBot="1" x14ac:dyDescent="0.3">
      <c r="A28" s="43" t="s">
        <v>47</v>
      </c>
      <c r="B28" s="44">
        <v>2204.16</v>
      </c>
      <c r="C28" s="43" t="s">
        <v>46</v>
      </c>
      <c r="D28" s="44">
        <v>8</v>
      </c>
    </row>
    <row r="29" spans="1:4" s="45" customFormat="1" ht="15.75" thickBot="1" x14ac:dyDescent="0.3">
      <c r="A29" s="43" t="s">
        <v>76</v>
      </c>
      <c r="B29" s="44">
        <v>1437.59</v>
      </c>
      <c r="C29" s="43" t="s">
        <v>38</v>
      </c>
      <c r="D29" s="44">
        <v>7</v>
      </c>
    </row>
    <row r="30" spans="1:4" s="45" customFormat="1" ht="15.75" thickBot="1" x14ac:dyDescent="0.3">
      <c r="A30" s="43" t="s">
        <v>77</v>
      </c>
      <c r="B30" s="44">
        <v>685.08</v>
      </c>
      <c r="C30" s="43" t="s">
        <v>37</v>
      </c>
      <c r="D30" s="44">
        <v>5.5</v>
      </c>
    </row>
    <row r="31" spans="1:4" s="45" customFormat="1" ht="15.75" thickBot="1" x14ac:dyDescent="0.3">
      <c r="A31" s="43" t="s">
        <v>48</v>
      </c>
      <c r="B31" s="44">
        <v>553.27</v>
      </c>
      <c r="C31" s="43" t="s">
        <v>37</v>
      </c>
      <c r="D31" s="44">
        <v>0.5</v>
      </c>
    </row>
    <row r="32" spans="1:4" s="45" customFormat="1" ht="15.75" thickBot="1" x14ac:dyDescent="0.3">
      <c r="A32" s="43" t="s">
        <v>78</v>
      </c>
      <c r="B32" s="44">
        <v>4861.5</v>
      </c>
      <c r="C32" s="43" t="s">
        <v>42</v>
      </c>
      <c r="D32" s="44">
        <v>7</v>
      </c>
    </row>
    <row r="33" spans="1:4" s="45" customFormat="1" ht="15.75" thickBot="1" x14ac:dyDescent="0.3">
      <c r="A33" s="43" t="s">
        <v>49</v>
      </c>
      <c r="B33" s="44">
        <v>4269.93</v>
      </c>
      <c r="C33" s="43" t="s">
        <v>38</v>
      </c>
      <c r="D33" s="44">
        <v>7</v>
      </c>
    </row>
    <row r="34" spans="1:4" s="45" customFormat="1" ht="15.75" thickBot="1" x14ac:dyDescent="0.3">
      <c r="A34" s="43" t="s">
        <v>50</v>
      </c>
      <c r="B34" s="44">
        <v>954.41</v>
      </c>
      <c r="C34" s="43" t="s">
        <v>38</v>
      </c>
      <c r="D34" s="44">
        <v>1</v>
      </c>
    </row>
    <row r="35" spans="1:4" s="45" customFormat="1" ht="15.75" thickBot="1" x14ac:dyDescent="0.3">
      <c r="A35" s="43" t="s">
        <v>79</v>
      </c>
      <c r="B35" s="44">
        <v>1550.15</v>
      </c>
      <c r="C35" s="43" t="s">
        <v>38</v>
      </c>
      <c r="D35" s="44">
        <v>1</v>
      </c>
    </row>
    <row r="36" spans="1:4" s="45" customFormat="1" ht="15.75" thickBot="1" x14ac:dyDescent="0.3">
      <c r="A36" s="43" t="s">
        <v>51</v>
      </c>
      <c r="B36" s="44">
        <v>5169.32</v>
      </c>
      <c r="C36" s="43" t="s">
        <v>38</v>
      </c>
      <c r="D36" s="44">
        <v>4</v>
      </c>
    </row>
    <row r="37" spans="1:4" s="45" customFormat="1" ht="15.75" thickBot="1" x14ac:dyDescent="0.3">
      <c r="A37" s="43" t="s">
        <v>52</v>
      </c>
      <c r="B37" s="44">
        <v>7068.8</v>
      </c>
      <c r="C37" s="43" t="s">
        <v>46</v>
      </c>
      <c r="D37" s="44">
        <v>4.7</v>
      </c>
    </row>
    <row r="38" spans="1:4" s="45" customFormat="1" ht="15.75" thickBot="1" x14ac:dyDescent="0.3">
      <c r="A38" s="43" t="s">
        <v>80</v>
      </c>
      <c r="B38" s="44">
        <v>7666.98</v>
      </c>
      <c r="C38" s="43" t="s">
        <v>81</v>
      </c>
      <c r="D38" s="44">
        <v>6</v>
      </c>
    </row>
    <row r="39" spans="1:4" s="45" customFormat="1" ht="15.75" thickBot="1" x14ac:dyDescent="0.3">
      <c r="A39" s="43" t="s">
        <v>53</v>
      </c>
      <c r="B39" s="44">
        <v>520.5</v>
      </c>
      <c r="C39" s="43" t="s">
        <v>46</v>
      </c>
      <c r="D39" s="44">
        <v>0.3</v>
      </c>
    </row>
    <row r="40" spans="1:4" s="42" customFormat="1" ht="15.75" thickBot="1" x14ac:dyDescent="0.3">
      <c r="A40" s="40" t="s">
        <v>82</v>
      </c>
      <c r="B40" s="41">
        <v>337.8</v>
      </c>
      <c r="C40" s="40" t="s">
        <v>46</v>
      </c>
      <c r="D40" s="41">
        <v>0.6</v>
      </c>
    </row>
    <row r="41" spans="1:4" s="42" customFormat="1" ht="15.75" thickBot="1" x14ac:dyDescent="0.3">
      <c r="A41" s="40" t="s">
        <v>83</v>
      </c>
      <c r="B41" s="41">
        <v>455.6</v>
      </c>
      <c r="C41" s="40" t="s">
        <v>38</v>
      </c>
      <c r="D41" s="41">
        <v>0.5</v>
      </c>
    </row>
    <row r="42" spans="1:4" s="42" customFormat="1" ht="15.75" thickBot="1" x14ac:dyDescent="0.3">
      <c r="A42" s="40" t="s">
        <v>84</v>
      </c>
      <c r="B42" s="41">
        <v>465.79</v>
      </c>
      <c r="C42" s="40" t="s">
        <v>38</v>
      </c>
      <c r="D42" s="41">
        <v>0.5</v>
      </c>
    </row>
    <row r="43" spans="1:4" s="42" customFormat="1" ht="15.75" thickBot="1" x14ac:dyDescent="0.3">
      <c r="A43" s="40" t="s">
        <v>85</v>
      </c>
      <c r="B43" s="41">
        <v>13700</v>
      </c>
      <c r="C43" s="40" t="s">
        <v>46</v>
      </c>
      <c r="D43" s="41">
        <v>12.5</v>
      </c>
    </row>
    <row r="44" spans="1:4" s="45" customFormat="1" ht="15.75" thickBot="1" x14ac:dyDescent="0.3">
      <c r="A44" s="43" t="s">
        <v>86</v>
      </c>
      <c r="B44" s="44">
        <v>31158</v>
      </c>
      <c r="C44" s="43" t="s">
        <v>46</v>
      </c>
      <c r="D44" s="44">
        <v>34620</v>
      </c>
    </row>
    <row r="45" spans="1:4" s="45" customFormat="1" ht="15.75" thickBot="1" x14ac:dyDescent="0.3">
      <c r="A45" s="43" t="s">
        <v>87</v>
      </c>
      <c r="B45" s="44">
        <v>33235.199999999997</v>
      </c>
      <c r="C45" s="43" t="s">
        <v>37</v>
      </c>
      <c r="D45" s="44">
        <v>34620</v>
      </c>
    </row>
    <row r="46" spans="1:4" s="45" customFormat="1" ht="15.75" thickBot="1" x14ac:dyDescent="0.3">
      <c r="A46" s="43" t="s">
        <v>88</v>
      </c>
      <c r="B46" s="44">
        <v>7962.6</v>
      </c>
      <c r="C46" s="43" t="s">
        <v>37</v>
      </c>
      <c r="D46" s="44">
        <v>34620</v>
      </c>
    </row>
    <row r="47" spans="1:4" s="45" customFormat="1" ht="15.75" thickBot="1" x14ac:dyDescent="0.3">
      <c r="A47" s="43" t="s">
        <v>89</v>
      </c>
      <c r="B47" s="44">
        <v>8655</v>
      </c>
      <c r="C47" s="43" t="s">
        <v>37</v>
      </c>
      <c r="D47" s="44">
        <v>34620</v>
      </c>
    </row>
    <row r="48" spans="1:4" s="45" customFormat="1" ht="15.75" thickBot="1" x14ac:dyDescent="0.3">
      <c r="A48" s="43" t="s">
        <v>90</v>
      </c>
      <c r="B48" s="44">
        <v>57469.52</v>
      </c>
      <c r="C48" s="43" t="s">
        <v>37</v>
      </c>
      <c r="D48" s="44">
        <v>34620.19</v>
      </c>
    </row>
    <row r="49" spans="1:4" s="45" customFormat="1" ht="15.75" thickBot="1" x14ac:dyDescent="0.3">
      <c r="A49" s="43" t="s">
        <v>91</v>
      </c>
      <c r="B49" s="44">
        <v>58104.9</v>
      </c>
      <c r="C49" s="43" t="s">
        <v>37</v>
      </c>
      <c r="D49" s="44">
        <v>30581.53</v>
      </c>
    </row>
    <row r="50" spans="1:4" s="45" customFormat="1" ht="15.75" thickBot="1" x14ac:dyDescent="0.3">
      <c r="A50" s="43" t="s">
        <v>92</v>
      </c>
      <c r="B50" s="44">
        <v>84819.47</v>
      </c>
      <c r="C50" s="43" t="s">
        <v>37</v>
      </c>
      <c r="D50" s="44">
        <v>34620.19</v>
      </c>
    </row>
    <row r="51" spans="1:4" s="45" customFormat="1" ht="15.75" thickBot="1" x14ac:dyDescent="0.3">
      <c r="A51" s="43" t="s">
        <v>93</v>
      </c>
      <c r="B51" s="44">
        <v>88328.81</v>
      </c>
      <c r="C51" s="43" t="s">
        <v>37</v>
      </c>
      <c r="D51" s="44">
        <v>32119.57</v>
      </c>
    </row>
    <row r="52" spans="1:4" s="45" customFormat="1" ht="15.75" thickBot="1" x14ac:dyDescent="0.3">
      <c r="A52" s="43" t="s">
        <v>94</v>
      </c>
      <c r="B52" s="44">
        <v>136749</v>
      </c>
      <c r="C52" s="43" t="s">
        <v>46</v>
      </c>
      <c r="D52" s="44">
        <v>34620</v>
      </c>
    </row>
    <row r="53" spans="1:4" s="45" customFormat="1" ht="15.75" thickBot="1" x14ac:dyDescent="0.3">
      <c r="A53" s="43" t="s">
        <v>95</v>
      </c>
      <c r="B53" s="44">
        <v>142634.4</v>
      </c>
      <c r="C53" s="43" t="s">
        <v>37</v>
      </c>
      <c r="D53" s="44">
        <v>34620</v>
      </c>
    </row>
    <row r="54" spans="1:4" s="45" customFormat="1" ht="15.75" thickBot="1" x14ac:dyDescent="0.3">
      <c r="A54" s="43" t="s">
        <v>96</v>
      </c>
      <c r="B54" s="44">
        <v>1461.94</v>
      </c>
      <c r="C54" s="43" t="s">
        <v>38</v>
      </c>
      <c r="D54" s="44">
        <v>1</v>
      </c>
    </row>
    <row r="55" spans="1:4" s="42" customFormat="1" ht="15.75" thickBot="1" x14ac:dyDescent="0.3">
      <c r="A55" s="40" t="s">
        <v>54</v>
      </c>
      <c r="B55" s="41">
        <v>685.36</v>
      </c>
      <c r="C55" s="40" t="s">
        <v>38</v>
      </c>
      <c r="D55" s="41">
        <v>4</v>
      </c>
    </row>
    <row r="56" spans="1:4" s="45" customFormat="1" ht="15.75" thickBot="1" x14ac:dyDescent="0.3">
      <c r="A56" s="43" t="s">
        <v>97</v>
      </c>
      <c r="B56" s="44">
        <v>453.27</v>
      </c>
      <c r="C56" s="43" t="s">
        <v>98</v>
      </c>
      <c r="D56" s="44">
        <v>1</v>
      </c>
    </row>
    <row r="57" spans="1:4" s="45" customFormat="1" ht="15.75" thickBot="1" x14ac:dyDescent="0.3">
      <c r="A57" s="43" t="s">
        <v>55</v>
      </c>
      <c r="B57" s="44">
        <v>3574.01</v>
      </c>
      <c r="C57" s="43" t="s">
        <v>38</v>
      </c>
      <c r="D57" s="44">
        <v>11</v>
      </c>
    </row>
    <row r="58" spans="1:4" s="45" customFormat="1" ht="15.75" thickBot="1" x14ac:dyDescent="0.3">
      <c r="A58" s="43" t="s">
        <v>99</v>
      </c>
      <c r="B58" s="44">
        <v>3115.8</v>
      </c>
      <c r="C58" s="43" t="s">
        <v>37</v>
      </c>
      <c r="D58" s="44">
        <v>34620</v>
      </c>
    </row>
    <row r="59" spans="1:4" s="45" customFormat="1" ht="15.75" thickBot="1" x14ac:dyDescent="0.3">
      <c r="A59" s="43" t="s">
        <v>100</v>
      </c>
      <c r="B59" s="44">
        <v>3115.8</v>
      </c>
      <c r="C59" s="43" t="s">
        <v>37</v>
      </c>
      <c r="D59" s="44">
        <v>34620</v>
      </c>
    </row>
    <row r="60" spans="1:4" s="45" customFormat="1" ht="15.75" thickBot="1" x14ac:dyDescent="0.3">
      <c r="A60" s="43" t="s">
        <v>101</v>
      </c>
      <c r="B60" s="44">
        <v>13155.6</v>
      </c>
      <c r="C60" s="43" t="s">
        <v>37</v>
      </c>
      <c r="D60" s="44">
        <v>34620</v>
      </c>
    </row>
    <row r="61" spans="1:4" s="45" customFormat="1" ht="15.75" thickBot="1" x14ac:dyDescent="0.3">
      <c r="A61" s="43" t="s">
        <v>102</v>
      </c>
      <c r="B61" s="44">
        <v>13155.6</v>
      </c>
      <c r="C61" s="43" t="s">
        <v>37</v>
      </c>
      <c r="D61" s="44">
        <v>34620</v>
      </c>
    </row>
    <row r="62" spans="1:4" s="45" customFormat="1" ht="15.75" thickBot="1" x14ac:dyDescent="0.3">
      <c r="A62" s="43" t="s">
        <v>103</v>
      </c>
      <c r="B62" s="44">
        <v>34554.07</v>
      </c>
      <c r="C62" s="43" t="s">
        <v>104</v>
      </c>
      <c r="D62" s="44">
        <v>1</v>
      </c>
    </row>
    <row r="63" spans="1:4" s="42" customFormat="1" ht="15.75" thickBot="1" x14ac:dyDescent="0.3">
      <c r="A63" s="40" t="s">
        <v>105</v>
      </c>
      <c r="B63" s="41">
        <v>1650</v>
      </c>
      <c r="C63" s="40" t="s">
        <v>46</v>
      </c>
      <c r="D63" s="41">
        <v>1</v>
      </c>
    </row>
    <row r="64" spans="1:4" s="42" customFormat="1" ht="15.75" thickBot="1" x14ac:dyDescent="0.3">
      <c r="A64" s="40" t="s">
        <v>106</v>
      </c>
      <c r="B64" s="41">
        <v>13880</v>
      </c>
      <c r="C64" s="40" t="s">
        <v>46</v>
      </c>
      <c r="D64" s="41">
        <v>8</v>
      </c>
    </row>
    <row r="65" spans="1:4" ht="15.75" thickBot="1" x14ac:dyDescent="0.3">
      <c r="A65" s="37"/>
      <c r="B65" s="39">
        <f>SUM(B6:B64)</f>
        <v>1244177.0900000003</v>
      </c>
      <c r="C65" s="37"/>
      <c r="D65" s="38"/>
    </row>
    <row r="66" spans="1:4" x14ac:dyDescent="0.25">
      <c r="B66" s="30">
        <v>1244177.0899999999</v>
      </c>
    </row>
    <row r="68" spans="1:4" x14ac:dyDescent="0.25">
      <c r="B68" s="31">
        <f>B65-'Гагарина, д.6 '!B89</f>
        <v>-210650.83333333302</v>
      </c>
    </row>
  </sheetData>
  <autoFilter ref="A3:E7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0"/>
  <sheetViews>
    <sheetView topLeftCell="A34" workbookViewId="0">
      <selection activeCell="A63" sqref="A63:XFD63"/>
    </sheetView>
  </sheetViews>
  <sheetFormatPr defaultRowHeight="15" x14ac:dyDescent="0.25"/>
  <cols>
    <col min="1" max="1" width="70.5703125" style="30" customWidth="1"/>
    <col min="2" max="2" width="12.5703125" style="30" customWidth="1"/>
    <col min="3" max="3" width="20.5703125" style="30" customWidth="1"/>
    <col min="4" max="4" width="12.5703125" style="30" customWidth="1"/>
    <col min="5" max="16384" width="9.140625" style="30"/>
  </cols>
  <sheetData>
    <row r="2" spans="1:4" x14ac:dyDescent="0.25">
      <c r="A2" s="30" t="s">
        <v>57</v>
      </c>
    </row>
    <row r="3" spans="1:4" x14ac:dyDescent="0.25">
      <c r="A3" s="30" t="s">
        <v>29</v>
      </c>
    </row>
    <row r="4" spans="1:4" ht="15.75" thickBot="1" x14ac:dyDescent="0.3"/>
    <row r="5" spans="1:4" ht="15.75" thickBot="1" x14ac:dyDescent="0.3">
      <c r="A5" s="36" t="s">
        <v>30</v>
      </c>
      <c r="B5" s="36" t="s">
        <v>31</v>
      </c>
      <c r="C5" s="36" t="s">
        <v>32</v>
      </c>
      <c r="D5" s="36" t="s">
        <v>33</v>
      </c>
    </row>
    <row r="6" spans="1:4" ht="15.75" thickBot="1" x14ac:dyDescent="0.3">
      <c r="A6" s="37" t="s">
        <v>58</v>
      </c>
      <c r="B6" s="46">
        <v>374.24</v>
      </c>
      <c r="C6" s="37" t="s">
        <v>38</v>
      </c>
      <c r="D6" s="46">
        <v>1</v>
      </c>
    </row>
    <row r="7" spans="1:4" ht="15.75" thickBot="1" x14ac:dyDescent="0.3">
      <c r="A7" s="37" t="s">
        <v>59</v>
      </c>
      <c r="B7" s="46">
        <v>2152.4699999999998</v>
      </c>
      <c r="C7" s="37" t="s">
        <v>38</v>
      </c>
      <c r="D7" s="46">
        <v>1</v>
      </c>
    </row>
    <row r="8" spans="1:4" ht="15.75" thickBot="1" x14ac:dyDescent="0.3">
      <c r="A8" s="37" t="s">
        <v>60</v>
      </c>
      <c r="B8" s="46">
        <v>15908.82</v>
      </c>
      <c r="C8" s="37" t="s">
        <v>34</v>
      </c>
      <c r="D8" s="46">
        <v>246</v>
      </c>
    </row>
    <row r="9" spans="1:4" ht="15.75" thickBot="1" x14ac:dyDescent="0.3">
      <c r="A9" s="37" t="s">
        <v>35</v>
      </c>
      <c r="B9" s="46">
        <v>19850.25</v>
      </c>
      <c r="C9" s="37" t="s">
        <v>36</v>
      </c>
      <c r="D9" s="46">
        <v>35</v>
      </c>
    </row>
    <row r="10" spans="1:4" ht="15.75" thickBot="1" x14ac:dyDescent="0.3">
      <c r="A10" s="37" t="s">
        <v>61</v>
      </c>
      <c r="B10" s="46">
        <v>3462</v>
      </c>
      <c r="C10" s="37" t="s">
        <v>37</v>
      </c>
      <c r="D10" s="46">
        <v>34620</v>
      </c>
    </row>
    <row r="11" spans="1:4" ht="15.75" thickBot="1" x14ac:dyDescent="0.3">
      <c r="A11" s="37" t="s">
        <v>62</v>
      </c>
      <c r="B11" s="46">
        <v>3115.8</v>
      </c>
      <c r="C11" s="37" t="s">
        <v>37</v>
      </c>
      <c r="D11" s="46">
        <v>34620</v>
      </c>
    </row>
    <row r="12" spans="1:4" ht="15.75" thickBot="1" x14ac:dyDescent="0.3">
      <c r="A12" s="37" t="s">
        <v>63</v>
      </c>
      <c r="B12" s="46">
        <v>2146.65</v>
      </c>
      <c r="C12" s="37" t="s">
        <v>37</v>
      </c>
      <c r="D12" s="46">
        <v>1431.1</v>
      </c>
    </row>
    <row r="13" spans="1:4" ht="15.75" thickBot="1" x14ac:dyDescent="0.3">
      <c r="A13" s="37" t="s">
        <v>64</v>
      </c>
      <c r="B13" s="46">
        <v>16858.5</v>
      </c>
      <c r="C13" s="37" t="s">
        <v>37</v>
      </c>
      <c r="D13" s="46">
        <v>5793.3</v>
      </c>
    </row>
    <row r="14" spans="1:4" ht="15.75" thickBot="1" x14ac:dyDescent="0.3">
      <c r="A14" s="37" t="s">
        <v>39</v>
      </c>
      <c r="B14" s="46">
        <v>3171.3</v>
      </c>
      <c r="C14" s="37" t="s">
        <v>40</v>
      </c>
      <c r="D14" s="46">
        <v>1.02</v>
      </c>
    </row>
    <row r="15" spans="1:4" ht="15.75" thickBot="1" x14ac:dyDescent="0.3">
      <c r="A15" s="37" t="s">
        <v>41</v>
      </c>
      <c r="B15" s="46">
        <v>12140.4</v>
      </c>
      <c r="C15" s="37" t="s">
        <v>42</v>
      </c>
      <c r="D15" s="46">
        <v>15</v>
      </c>
    </row>
    <row r="16" spans="1:4" ht="15.75" thickBot="1" x14ac:dyDescent="0.3">
      <c r="A16" s="37" t="s">
        <v>65</v>
      </c>
      <c r="B16" s="46">
        <v>58344</v>
      </c>
      <c r="C16" s="37" t="s">
        <v>42</v>
      </c>
      <c r="D16" s="46">
        <v>1</v>
      </c>
    </row>
    <row r="17" spans="1:4" ht="15.75" thickBot="1" x14ac:dyDescent="0.3">
      <c r="A17" s="37" t="s">
        <v>43</v>
      </c>
      <c r="B17" s="46">
        <v>2302.6</v>
      </c>
      <c r="C17" s="37" t="s">
        <v>38</v>
      </c>
      <c r="D17" s="46">
        <v>29</v>
      </c>
    </row>
    <row r="18" spans="1:4" ht="15.75" thickBot="1" x14ac:dyDescent="0.3">
      <c r="A18" s="37" t="s">
        <v>66</v>
      </c>
      <c r="B18" s="46">
        <v>461.22</v>
      </c>
      <c r="C18" s="37" t="s">
        <v>38</v>
      </c>
      <c r="D18" s="46">
        <v>2</v>
      </c>
    </row>
    <row r="19" spans="1:4" ht="15.75" thickBot="1" x14ac:dyDescent="0.3">
      <c r="A19" s="37" t="s">
        <v>67</v>
      </c>
      <c r="B19" s="46">
        <v>1161.8</v>
      </c>
      <c r="C19" s="37" t="s">
        <v>38</v>
      </c>
      <c r="D19" s="46">
        <v>5</v>
      </c>
    </row>
    <row r="20" spans="1:4" ht="15.75" thickBot="1" x14ac:dyDescent="0.3">
      <c r="A20" s="37" t="s">
        <v>68</v>
      </c>
      <c r="B20" s="46">
        <v>12295.08</v>
      </c>
      <c r="C20" s="37" t="s">
        <v>69</v>
      </c>
      <c r="D20" s="46">
        <v>1</v>
      </c>
    </row>
    <row r="21" spans="1:4" ht="15.75" thickBot="1" x14ac:dyDescent="0.3">
      <c r="A21" s="37" t="s">
        <v>44</v>
      </c>
      <c r="B21" s="46">
        <v>666.76</v>
      </c>
      <c r="C21" s="37" t="s">
        <v>38</v>
      </c>
      <c r="D21" s="46">
        <v>2</v>
      </c>
    </row>
    <row r="22" spans="1:4" ht="15.75" thickBot="1" x14ac:dyDescent="0.3">
      <c r="A22" s="37" t="s">
        <v>70</v>
      </c>
      <c r="B22" s="46">
        <v>588.54</v>
      </c>
      <c r="C22" s="37" t="s">
        <v>37</v>
      </c>
      <c r="D22" s="46">
        <v>34620</v>
      </c>
    </row>
    <row r="23" spans="1:4" ht="15.75" thickBot="1" x14ac:dyDescent="0.3">
      <c r="A23" s="37" t="s">
        <v>71</v>
      </c>
      <c r="B23" s="46">
        <v>588.54</v>
      </c>
      <c r="C23" s="37" t="s">
        <v>37</v>
      </c>
      <c r="D23" s="46">
        <v>34620</v>
      </c>
    </row>
    <row r="24" spans="1:4" ht="15.75" thickBot="1" x14ac:dyDescent="0.3">
      <c r="A24" s="37" t="s">
        <v>72</v>
      </c>
      <c r="B24" s="46">
        <v>5340.02</v>
      </c>
      <c r="C24" s="37" t="s">
        <v>73</v>
      </c>
      <c r="D24" s="46">
        <v>14</v>
      </c>
    </row>
    <row r="25" spans="1:4" ht="15.75" thickBot="1" x14ac:dyDescent="0.3">
      <c r="A25" s="37" t="s">
        <v>74</v>
      </c>
      <c r="B25" s="46">
        <v>1117.43</v>
      </c>
      <c r="C25" s="37" t="s">
        <v>38</v>
      </c>
      <c r="D25" s="46">
        <v>1</v>
      </c>
    </row>
    <row r="26" spans="1:4" ht="15.75" thickBot="1" x14ac:dyDescent="0.3">
      <c r="A26" s="37" t="s">
        <v>75</v>
      </c>
      <c r="B26" s="46">
        <v>291382</v>
      </c>
      <c r="C26" s="37" t="s">
        <v>73</v>
      </c>
      <c r="D26" s="46">
        <v>1</v>
      </c>
    </row>
    <row r="27" spans="1:4" ht="15.75" thickBot="1" x14ac:dyDescent="0.3">
      <c r="A27" s="37" t="s">
        <v>45</v>
      </c>
      <c r="B27" s="46">
        <v>929.44</v>
      </c>
      <c r="C27" s="37" t="s">
        <v>38</v>
      </c>
      <c r="D27" s="46">
        <v>4</v>
      </c>
    </row>
    <row r="28" spans="1:4" ht="15.75" thickBot="1" x14ac:dyDescent="0.3">
      <c r="A28" s="37" t="s">
        <v>47</v>
      </c>
      <c r="B28" s="46">
        <v>2204.16</v>
      </c>
      <c r="C28" s="37" t="s">
        <v>46</v>
      </c>
      <c r="D28" s="46">
        <v>8</v>
      </c>
    </row>
    <row r="29" spans="1:4" ht="15.75" thickBot="1" x14ac:dyDescent="0.3">
      <c r="A29" s="37" t="s">
        <v>76</v>
      </c>
      <c r="B29" s="46">
        <v>1437.59</v>
      </c>
      <c r="C29" s="37" t="s">
        <v>38</v>
      </c>
      <c r="D29" s="46">
        <v>7</v>
      </c>
    </row>
    <row r="30" spans="1:4" ht="15.75" thickBot="1" x14ac:dyDescent="0.3">
      <c r="A30" s="37" t="s">
        <v>77</v>
      </c>
      <c r="B30" s="46">
        <v>685.08</v>
      </c>
      <c r="C30" s="37" t="s">
        <v>37</v>
      </c>
      <c r="D30" s="46">
        <v>5.5</v>
      </c>
    </row>
    <row r="31" spans="1:4" ht="15.75" thickBot="1" x14ac:dyDescent="0.3">
      <c r="A31" s="37" t="s">
        <v>48</v>
      </c>
      <c r="B31" s="46">
        <v>553.27</v>
      </c>
      <c r="C31" s="37" t="s">
        <v>37</v>
      </c>
      <c r="D31" s="46">
        <v>0.5</v>
      </c>
    </row>
    <row r="32" spans="1:4" ht="15.75" thickBot="1" x14ac:dyDescent="0.3">
      <c r="A32" s="37" t="s">
        <v>78</v>
      </c>
      <c r="B32" s="46">
        <v>4861.5</v>
      </c>
      <c r="C32" s="37" t="s">
        <v>42</v>
      </c>
      <c r="D32" s="46">
        <v>7</v>
      </c>
    </row>
    <row r="33" spans="1:4" ht="15.75" thickBot="1" x14ac:dyDescent="0.3">
      <c r="A33" s="37" t="s">
        <v>49</v>
      </c>
      <c r="B33" s="46">
        <v>4269.93</v>
      </c>
      <c r="C33" s="37" t="s">
        <v>38</v>
      </c>
      <c r="D33" s="46">
        <v>7</v>
      </c>
    </row>
    <row r="34" spans="1:4" ht="15.75" thickBot="1" x14ac:dyDescent="0.3">
      <c r="A34" s="37" t="s">
        <v>50</v>
      </c>
      <c r="B34" s="46">
        <v>954.41</v>
      </c>
      <c r="C34" s="37" t="s">
        <v>38</v>
      </c>
      <c r="D34" s="46">
        <v>1</v>
      </c>
    </row>
    <row r="35" spans="1:4" ht="15.75" thickBot="1" x14ac:dyDescent="0.3">
      <c r="A35" s="37" t="s">
        <v>79</v>
      </c>
      <c r="B35" s="46">
        <v>1550.15</v>
      </c>
      <c r="C35" s="37" t="s">
        <v>38</v>
      </c>
      <c r="D35" s="46">
        <v>1</v>
      </c>
    </row>
    <row r="36" spans="1:4" ht="15.75" thickBot="1" x14ac:dyDescent="0.3">
      <c r="A36" s="37" t="s">
        <v>51</v>
      </c>
      <c r="B36" s="46">
        <v>5169.32</v>
      </c>
      <c r="C36" s="37" t="s">
        <v>38</v>
      </c>
      <c r="D36" s="46">
        <v>4</v>
      </c>
    </row>
    <row r="37" spans="1:4" ht="15.75" thickBot="1" x14ac:dyDescent="0.3">
      <c r="A37" s="37" t="s">
        <v>52</v>
      </c>
      <c r="B37" s="46">
        <v>7068.8</v>
      </c>
      <c r="C37" s="37" t="s">
        <v>46</v>
      </c>
      <c r="D37" s="46">
        <v>4.7</v>
      </c>
    </row>
    <row r="38" spans="1:4" ht="15.75" thickBot="1" x14ac:dyDescent="0.3">
      <c r="A38" s="37" t="s">
        <v>80</v>
      </c>
      <c r="B38" s="46">
        <v>7666.98</v>
      </c>
      <c r="C38" s="37" t="s">
        <v>81</v>
      </c>
      <c r="D38" s="46">
        <v>6</v>
      </c>
    </row>
    <row r="39" spans="1:4" ht="15.75" thickBot="1" x14ac:dyDescent="0.3">
      <c r="A39" s="37" t="s">
        <v>53</v>
      </c>
      <c r="B39" s="46">
        <v>520.5</v>
      </c>
      <c r="C39" s="37" t="s">
        <v>46</v>
      </c>
      <c r="D39" s="46">
        <v>0.3</v>
      </c>
    </row>
    <row r="40" spans="1:4" ht="15.75" thickBot="1" x14ac:dyDescent="0.3">
      <c r="A40" s="37" t="s">
        <v>82</v>
      </c>
      <c r="B40" s="46">
        <v>337.8</v>
      </c>
      <c r="C40" s="37" t="s">
        <v>46</v>
      </c>
      <c r="D40" s="46">
        <v>0.6</v>
      </c>
    </row>
    <row r="41" spans="1:4" ht="15.75" thickBot="1" x14ac:dyDescent="0.3">
      <c r="A41" s="37" t="s">
        <v>83</v>
      </c>
      <c r="B41" s="46">
        <v>455.6</v>
      </c>
      <c r="C41" s="37" t="s">
        <v>38</v>
      </c>
      <c r="D41" s="46">
        <v>0.5</v>
      </c>
    </row>
    <row r="42" spans="1:4" ht="15.75" thickBot="1" x14ac:dyDescent="0.3">
      <c r="A42" s="37" t="s">
        <v>84</v>
      </c>
      <c r="B42" s="46">
        <v>465.79</v>
      </c>
      <c r="C42" s="37" t="s">
        <v>38</v>
      </c>
      <c r="D42" s="46">
        <v>0.5</v>
      </c>
    </row>
    <row r="43" spans="1:4" ht="15.75" thickBot="1" x14ac:dyDescent="0.3">
      <c r="A43" s="37" t="s">
        <v>85</v>
      </c>
      <c r="B43" s="46">
        <v>13700</v>
      </c>
      <c r="C43" s="37" t="s">
        <v>46</v>
      </c>
      <c r="D43" s="46">
        <v>12.5</v>
      </c>
    </row>
    <row r="44" spans="1:4" ht="15.75" thickBot="1" x14ac:dyDescent="0.3">
      <c r="A44" s="37" t="s">
        <v>86</v>
      </c>
      <c r="B44" s="46">
        <v>31158</v>
      </c>
      <c r="C44" s="37" t="s">
        <v>46</v>
      </c>
      <c r="D44" s="46">
        <v>34620</v>
      </c>
    </row>
    <row r="45" spans="1:4" ht="15.75" thickBot="1" x14ac:dyDescent="0.3">
      <c r="A45" s="37" t="s">
        <v>87</v>
      </c>
      <c r="B45" s="46">
        <v>33235.199999999997</v>
      </c>
      <c r="C45" s="37" t="s">
        <v>37</v>
      </c>
      <c r="D45" s="46">
        <v>34620</v>
      </c>
    </row>
    <row r="46" spans="1:4" ht="15.75" thickBot="1" x14ac:dyDescent="0.3">
      <c r="A46" s="37" t="s">
        <v>88</v>
      </c>
      <c r="B46" s="46">
        <v>7962.6</v>
      </c>
      <c r="C46" s="37" t="s">
        <v>37</v>
      </c>
      <c r="D46" s="46">
        <v>34620</v>
      </c>
    </row>
    <row r="47" spans="1:4" ht="15.75" thickBot="1" x14ac:dyDescent="0.3">
      <c r="A47" s="37" t="s">
        <v>89</v>
      </c>
      <c r="B47" s="46">
        <v>8655</v>
      </c>
      <c r="C47" s="37" t="s">
        <v>37</v>
      </c>
      <c r="D47" s="46">
        <v>34620</v>
      </c>
    </row>
    <row r="48" spans="1:4" ht="15.75" thickBot="1" x14ac:dyDescent="0.3">
      <c r="A48" s="37" t="s">
        <v>90</v>
      </c>
      <c r="B48" s="46">
        <v>57469.52</v>
      </c>
      <c r="C48" s="37" t="s">
        <v>37</v>
      </c>
      <c r="D48" s="46">
        <v>34620.19</v>
      </c>
    </row>
    <row r="49" spans="1:4" ht="15.75" thickBot="1" x14ac:dyDescent="0.3">
      <c r="A49" s="37" t="s">
        <v>91</v>
      </c>
      <c r="B49" s="46">
        <v>58104.9</v>
      </c>
      <c r="C49" s="37" t="s">
        <v>37</v>
      </c>
      <c r="D49" s="46">
        <v>30581.53</v>
      </c>
    </row>
    <row r="50" spans="1:4" ht="15.75" thickBot="1" x14ac:dyDescent="0.3">
      <c r="A50" s="37" t="s">
        <v>92</v>
      </c>
      <c r="B50" s="46">
        <v>84819.47</v>
      </c>
      <c r="C50" s="37" t="s">
        <v>37</v>
      </c>
      <c r="D50" s="46">
        <v>34620.19</v>
      </c>
    </row>
    <row r="51" spans="1:4" ht="15.75" thickBot="1" x14ac:dyDescent="0.3">
      <c r="A51" s="37" t="s">
        <v>93</v>
      </c>
      <c r="B51" s="46">
        <v>88328.81</v>
      </c>
      <c r="C51" s="37" t="s">
        <v>37</v>
      </c>
      <c r="D51" s="46">
        <v>32119.57</v>
      </c>
    </row>
    <row r="52" spans="1:4" ht="15.75" thickBot="1" x14ac:dyDescent="0.3">
      <c r="A52" s="37" t="s">
        <v>94</v>
      </c>
      <c r="B52" s="46">
        <v>136749</v>
      </c>
      <c r="C52" s="37" t="s">
        <v>46</v>
      </c>
      <c r="D52" s="46">
        <v>34620</v>
      </c>
    </row>
    <row r="53" spans="1:4" ht="15.75" thickBot="1" x14ac:dyDescent="0.3">
      <c r="A53" s="37" t="s">
        <v>95</v>
      </c>
      <c r="B53" s="46">
        <v>142634.4</v>
      </c>
      <c r="C53" s="37" t="s">
        <v>37</v>
      </c>
      <c r="D53" s="46">
        <v>34620</v>
      </c>
    </row>
    <row r="54" spans="1:4" ht="15.75" thickBot="1" x14ac:dyDescent="0.3">
      <c r="A54" s="37" t="s">
        <v>96</v>
      </c>
      <c r="B54" s="46">
        <v>1461.94</v>
      </c>
      <c r="C54" s="37" t="s">
        <v>38</v>
      </c>
      <c r="D54" s="46">
        <v>1</v>
      </c>
    </row>
    <row r="55" spans="1:4" ht="15.75" thickBot="1" x14ac:dyDescent="0.3">
      <c r="A55" s="37" t="s">
        <v>54</v>
      </c>
      <c r="B55" s="46">
        <v>685.36</v>
      </c>
      <c r="C55" s="37" t="s">
        <v>38</v>
      </c>
      <c r="D55" s="46">
        <v>4</v>
      </c>
    </row>
    <row r="56" spans="1:4" ht="15.75" thickBot="1" x14ac:dyDescent="0.3">
      <c r="A56" s="37" t="s">
        <v>97</v>
      </c>
      <c r="B56" s="46">
        <v>453.27</v>
      </c>
      <c r="C56" s="37" t="s">
        <v>98</v>
      </c>
      <c r="D56" s="46">
        <v>1</v>
      </c>
    </row>
    <row r="57" spans="1:4" ht="15.75" thickBot="1" x14ac:dyDescent="0.3">
      <c r="A57" s="37" t="s">
        <v>55</v>
      </c>
      <c r="B57" s="46">
        <v>3574.01</v>
      </c>
      <c r="C57" s="37" t="s">
        <v>38</v>
      </c>
      <c r="D57" s="46">
        <v>11</v>
      </c>
    </row>
    <row r="58" spans="1:4" ht="15.75" thickBot="1" x14ac:dyDescent="0.3">
      <c r="A58" s="37" t="s">
        <v>99</v>
      </c>
      <c r="B58" s="46">
        <v>3115.8</v>
      </c>
      <c r="C58" s="37" t="s">
        <v>37</v>
      </c>
      <c r="D58" s="46">
        <v>34620</v>
      </c>
    </row>
    <row r="59" spans="1:4" ht="15.75" thickBot="1" x14ac:dyDescent="0.3">
      <c r="A59" s="37" t="s">
        <v>100</v>
      </c>
      <c r="B59" s="46">
        <v>3115.8</v>
      </c>
      <c r="C59" s="37" t="s">
        <v>37</v>
      </c>
      <c r="D59" s="46">
        <v>34620</v>
      </c>
    </row>
    <row r="60" spans="1:4" ht="15.75" thickBot="1" x14ac:dyDescent="0.3">
      <c r="A60" s="37" t="s">
        <v>101</v>
      </c>
      <c r="B60" s="46">
        <v>13155.6</v>
      </c>
      <c r="C60" s="37" t="s">
        <v>37</v>
      </c>
      <c r="D60" s="46">
        <v>34620</v>
      </c>
    </row>
    <row r="61" spans="1:4" ht="15.75" thickBot="1" x14ac:dyDescent="0.3">
      <c r="A61" s="37" t="s">
        <v>102</v>
      </c>
      <c r="B61" s="46">
        <v>13155.6</v>
      </c>
      <c r="C61" s="37" t="s">
        <v>37</v>
      </c>
      <c r="D61" s="46">
        <v>34620</v>
      </c>
    </row>
    <row r="62" spans="1:4" ht="15.75" thickBot="1" x14ac:dyDescent="0.3">
      <c r="A62" s="37" t="s">
        <v>103</v>
      </c>
      <c r="B62" s="46">
        <v>34554.07</v>
      </c>
      <c r="C62" s="37" t="s">
        <v>104</v>
      </c>
      <c r="D62" s="46">
        <v>1</v>
      </c>
    </row>
    <row r="63" spans="1:4" s="42" customFormat="1" ht="15.75" thickBot="1" x14ac:dyDescent="0.3">
      <c r="A63" s="40" t="s">
        <v>116</v>
      </c>
      <c r="B63" s="49">
        <v>21814.400000000001</v>
      </c>
      <c r="C63" s="40" t="s">
        <v>38</v>
      </c>
      <c r="D63" s="49">
        <v>1</v>
      </c>
    </row>
    <row r="64" spans="1:4" ht="15.75" thickBot="1" x14ac:dyDescent="0.3">
      <c r="A64" s="37" t="s">
        <v>105</v>
      </c>
      <c r="B64" s="46">
        <v>1650</v>
      </c>
      <c r="C64" s="37" t="s">
        <v>46</v>
      </c>
      <c r="D64" s="46">
        <v>1</v>
      </c>
    </row>
    <row r="65" spans="1:4" ht="15.75" thickBot="1" x14ac:dyDescent="0.3">
      <c r="A65" s="37" t="s">
        <v>106</v>
      </c>
      <c r="B65" s="46">
        <v>13880</v>
      </c>
      <c r="C65" s="37" t="s">
        <v>46</v>
      </c>
      <c r="D65" s="46">
        <v>8</v>
      </c>
    </row>
    <row r="66" spans="1:4" ht="15.75" thickBot="1" x14ac:dyDescent="0.3">
      <c r="A66" s="37"/>
      <c r="B66" s="47">
        <f>SUM(B6:B65)</f>
        <v>1265991.4900000002</v>
      </c>
      <c r="C66" s="37"/>
      <c r="D66" s="46"/>
    </row>
    <row r="68" spans="1:4" x14ac:dyDescent="0.25">
      <c r="B68" s="30">
        <v>1244177.0900000003</v>
      </c>
      <c r="C68" s="30">
        <v>1265991.4899999998</v>
      </c>
    </row>
    <row r="70" spans="1:4" x14ac:dyDescent="0.25">
      <c r="B70" s="48">
        <f>B66-B68</f>
        <v>21814.399999999907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Гагарина, д.6 </vt:lpstr>
      <vt:lpstr>Работы 2020</vt:lpstr>
      <vt:lpstr>Справка</vt:lpstr>
      <vt:lpstr>'Гагарина, д.6 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2021-02-03T04:40:12Z</cp:lastPrinted>
  <dcterms:created xsi:type="dcterms:W3CDTF">2016-03-18T02:51:51Z</dcterms:created>
  <dcterms:modified xsi:type="dcterms:W3CDTF">2021-06-02T00:36:47Z</dcterms:modified>
</cp:coreProperties>
</file>