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Лист1!$A$1:$E$95</definedName>
  </definedNames>
  <calcPr calcId="145621"/>
  <fileRecoveryPr repairLoad="1"/>
</workbook>
</file>

<file path=xl/calcChain.xml><?xml version="1.0" encoding="utf-8"?>
<calcChain xmlns="http://schemas.openxmlformats.org/spreadsheetml/2006/main">
  <c r="C71" i="3" l="1"/>
  <c r="F6" i="3"/>
  <c r="C91" i="1"/>
  <c r="B91" i="1" s="1"/>
  <c r="B90" i="1" s="1"/>
  <c r="C90" i="1"/>
  <c r="C82" i="1"/>
  <c r="B82" i="1"/>
  <c r="C80" i="1"/>
  <c r="B80" i="1"/>
  <c r="C77" i="1"/>
  <c r="B77" i="1"/>
  <c r="C75" i="1"/>
  <c r="B75" i="1"/>
  <c r="B74" i="1"/>
  <c r="B73" i="1"/>
  <c r="B72" i="1"/>
  <c r="C42" i="1"/>
  <c r="B42" i="1"/>
  <c r="C27" i="1"/>
  <c r="C20" i="1"/>
  <c r="C18" i="1"/>
  <c r="B18" i="1"/>
  <c r="C15" i="1"/>
  <c r="B15" i="1"/>
  <c r="C12" i="1"/>
  <c r="C92" i="1" s="1"/>
  <c r="B12" i="1"/>
  <c r="B92" i="1" s="1"/>
  <c r="C10" i="1"/>
  <c r="C9" i="1"/>
  <c r="C8" i="1" s="1"/>
  <c r="C7" i="1"/>
  <c r="C93" i="1" l="1"/>
  <c r="C94" i="1" s="1"/>
  <c r="C95" i="1" s="1"/>
  <c r="F92" i="1"/>
</calcChain>
</file>

<file path=xl/sharedStrings.xml><?xml version="1.0" encoding="utf-8"?>
<sst xmlns="http://schemas.openxmlformats.org/spreadsheetml/2006/main" count="433" uniqueCount="158">
  <si>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</si>
  <si>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</si>
  <si>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</si>
  <si>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</si>
  <si>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</si>
  <si>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</si>
  <si>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</si>
  <si>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</si>
  <si>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</si>
  <si>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</si>
  <si>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</si>
  <si>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</si>
  <si>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</si>
  <si>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</si>
  <si>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</si>
  <si>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</si>
  <si>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</si>
  <si>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</si>
  <si>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</si>
  <si>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</si>
  <si>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</si>
  <si>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</si>
  <si>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</si>
  <si>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</si>
  <si>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</si>
  <si>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</si>
  <si>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</si>
  <si>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Прочистка вентиляции</t>
  </si>
  <si>
    <t>Закрытие и открытие стояков</t>
  </si>
  <si>
    <t>1 стояк</t>
  </si>
  <si>
    <t>1м</t>
  </si>
  <si>
    <t>Устранение свищей хомутами</t>
  </si>
  <si>
    <t>Очистка канализационной сети</t>
  </si>
  <si>
    <t>замена эл. лампочки накаливания</t>
  </si>
  <si>
    <t>Дератизация</t>
  </si>
  <si>
    <t>Провайдеры</t>
  </si>
  <si>
    <t xml:space="preserve">Годовая фактическая стоимость работ (услуг) </t>
  </si>
  <si>
    <t>Смена труб ХВС д.20</t>
  </si>
  <si>
    <t>Адрес: 1 мкр., д. 7</t>
  </si>
  <si>
    <t>Краска</t>
  </si>
  <si>
    <t>кг</t>
  </si>
  <si>
    <t>Ремонт дверных полотен</t>
  </si>
  <si>
    <t>сброс воздуха со стояков отопления</t>
  </si>
  <si>
    <t>выезд</t>
  </si>
  <si>
    <t>Выезд а/машины по заявке</t>
  </si>
  <si>
    <t>Кол-во</t>
  </si>
  <si>
    <t>Ед.изм</t>
  </si>
  <si>
    <t>Наименование работ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</si>
  <si>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</si>
  <si>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1-й мкр д.6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</si>
  <si>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</si>
  <si>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</si>
  <si>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</si>
  <si>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</si>
  <si>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</si>
  <si>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Замена пакетных выключателей</t>
  </si>
  <si>
    <t>шт.</t>
  </si>
  <si>
    <t>Замена электрической лампы накаливания</t>
  </si>
  <si>
    <t>Изготовление и установка информационных щитов с надписью</t>
  </si>
  <si>
    <t>Навеска замка (тросовый)</t>
  </si>
  <si>
    <t>Организация мест накоп.ртуть сод-х ламп 3,4 кв. 2019г. К=0,6;0,8;0,85;</t>
  </si>
  <si>
    <t>Освещение подвала</t>
  </si>
  <si>
    <t>Ремонт канализационной трубы  50 мм</t>
  </si>
  <si>
    <t>Ремонт кровли материалом бикрост</t>
  </si>
  <si>
    <t>Ремонт примыканий к выступающим элементам на кровлю</t>
  </si>
  <si>
    <t>Смена вентиля до 20 мм</t>
  </si>
  <si>
    <t>Смена вентиля, д.32</t>
  </si>
  <si>
    <t>Смена труб ХВС д. 25 мм</t>
  </si>
  <si>
    <t>Смена труб ХВС и ГВС д.25 ПП</t>
  </si>
  <si>
    <t>Смена труб ХВС и ГВС д.50</t>
  </si>
  <si>
    <t>Смена труб канализации д.50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</si>
  <si>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</si>
  <si>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</si>
  <si>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</si>
  <si>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</si>
  <si>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</si>
  <si>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</si>
  <si>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Удаление воздуха со стояков отопления</t>
  </si>
  <si>
    <t>Управление жилым фондом 1,2 кв. 2019г. К=0,6;0,8;0,85;0,9;1</t>
  </si>
  <si>
    <t>Управление жилым фондом 3,4 кв. 2019г. К=0,6;0,8;0,85;0,9;1</t>
  </si>
  <si>
    <t>Установка пружины</t>
  </si>
  <si>
    <t>Установка светильников с датчиком на движение</t>
  </si>
  <si>
    <t>Утепление продухов изовером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</si>
  <si>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</si>
  <si>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</si>
  <si>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</si>
  <si>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</si>
  <si>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окраска пола в подъезде</t>
  </si>
  <si>
    <t>прочистка вентиляционных каналов</t>
  </si>
  <si>
    <t>смена труб ГВС и ХВС  д.20 ПП</t>
  </si>
  <si>
    <t>7. Работы по содержанию и ремонту мусоропроводов в многоквартирном доме</t>
  </si>
  <si>
    <t>руб.</t>
  </si>
  <si>
    <t>период: 01.01.2020-31.12.2020</t>
  </si>
  <si>
    <t>Доходы за 2020 г.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</si>
  <si>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</si>
  <si>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</si>
  <si>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по дому на 31.12.2020 г.</t>
  </si>
  <si>
    <t>Всего доходов по дому за 2020 г.</t>
  </si>
  <si>
    <t>16. Всего расходов по дому за 2020 г.</t>
  </si>
  <si>
    <t>17. Всего расходов по дому с НДС за 2020 г.</t>
  </si>
  <si>
    <t>18. Конечное сальдо по дому на 31.12.2020 г.</t>
  </si>
  <si>
    <t>19. Конечное сальдо с учетом дебиторской задолженности (переплаты) на 31.12.2020 г.</t>
  </si>
  <si>
    <t>Управление жилым фондом 1,2 кв. 2020г. К=0,6;0,8;0,85;0,9;1</t>
  </si>
  <si>
    <t>Управление жилым фондом 3,4 кв. 2020г. К=0,6;0,8;0,85;0,9;1</t>
  </si>
  <si>
    <t>Уборка МОП 1,2 кв. 2020 г. К=0,8</t>
  </si>
  <si>
    <t>Уборка МОП 3,4 кв. 2020 г. К=0,8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</si>
  <si>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</si>
  <si>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</si>
  <si>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</si>
  <si>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</si>
  <si>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</si>
  <si>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</si>
  <si>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</si>
  <si>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Дезинсекция "ЗКДС"</t>
  </si>
  <si>
    <t>Содержание ДРС 1,2 кв. 2020 г. коэф. 0,8</t>
  </si>
  <si>
    <t>Содержание ДРС 3,4 кв. 2020 г. коэф.0,8;0,85;0,9;1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</si>
  <si>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</si>
  <si>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</si>
  <si>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Уборка придомовой территории 1,2 кв. 2020 г. К=0,8</t>
  </si>
  <si>
    <t>Уборка придомовой территории 3,4 кв. 2020 г. К=0,6;0,8</t>
  </si>
  <si>
    <t>Отпуск цветочной рассады</t>
  </si>
  <si>
    <t>Ремонт качели маятник</t>
  </si>
  <si>
    <t>Замена сборок д.15 с уст-м сбросников на водог-х трубах с прим.свар-х</t>
  </si>
  <si>
    <t>Замена сборок д.20 с устр-м сбросника на водогаз-х трубах с прим.свар.</t>
  </si>
  <si>
    <t>Наладка теплоузла (снятие, установка конусов)</t>
  </si>
  <si>
    <t>1 дом</t>
  </si>
  <si>
    <t>Осмотр подвала</t>
  </si>
  <si>
    <t>Осмотр сантех. оборудования</t>
  </si>
  <si>
    <t>Отключение отопления</t>
  </si>
  <si>
    <t>Очистка подвала, 1 мкр 7</t>
  </si>
  <si>
    <t>Подготовка и гидропромывка дома</t>
  </si>
  <si>
    <t>Прочистка внутренней канализационной сети</t>
  </si>
  <si>
    <t>Прочистка труб водоснабжения</t>
  </si>
  <si>
    <t>Ремонт вентелей до 32 д.</t>
  </si>
  <si>
    <t>Сброс воздуха со стояков отопления с использованием а/м газель</t>
  </si>
  <si>
    <t>Смена вентиля д.25 мм</t>
  </si>
  <si>
    <t>Смена задвижек д.80</t>
  </si>
  <si>
    <t>Смена труб ГВС и ХВС д.32</t>
  </si>
  <si>
    <t>Смена труб ХВС и ГВС д. 25</t>
  </si>
  <si>
    <t>Фасонные части: муфта ППР 32</t>
  </si>
  <si>
    <t>Чистка врезки</t>
  </si>
  <si>
    <t>изоляция трубопровода пенофолом</t>
  </si>
  <si>
    <t>окраска розливов отопления и гвс металл</t>
  </si>
  <si>
    <t>Восстановление подъездного отопления</t>
  </si>
  <si>
    <t>1подъезд</t>
  </si>
  <si>
    <t>Демонтаж металлических урн</t>
  </si>
  <si>
    <t>Замена эл.провода</t>
  </si>
  <si>
    <t>1 пм</t>
  </si>
  <si>
    <t>Замена электропатрона с материалами при открытой арматуре</t>
  </si>
  <si>
    <t>Установка информационного стенда</t>
  </si>
  <si>
    <t>Установка светодиодного светильника</t>
  </si>
  <si>
    <t>Установка урн у подъездов</t>
  </si>
  <si>
    <t>Установка щита</t>
  </si>
  <si>
    <t>Установка электро розетки в местах общего пользования</t>
  </si>
  <si>
    <t>Устройство герметичной перегородки</t>
  </si>
  <si>
    <t>Утепление двери</t>
  </si>
  <si>
    <t xml:space="preserve">Накопительная по работам за период c  01.01.2020 по  31.12.2020 г.                                                                                   </t>
  </si>
  <si>
    <t xml:space="preserve">По адресу 1-й мкр д.7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</si>
</sst>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  <numFmt numFmtId="166" formatCode="_-* #&quot; &quot;##0.00_-;\-* #&quot; &quot;##0.0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61">
    <xf numFmtId="0" fontId="0" fillId="0" borderId="0" xfId="0"/>
    <xf numFmtId="0" fontId="10" fillId="3" borderId="2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vertical="top" wrapText="1"/>
    </xf>
    <xf numFmtId="0" fontId="2" fillId="3" borderId="0" xfId="0" applyFont="1" applyFill="1" applyAlignment="1">
      <alignment wrapText="1"/>
    </xf>
    <xf numFmtId="0" fontId="6" fillId="3" borderId="0" xfId="0" applyFont="1" applyFill="1" applyAlignment="1">
      <alignment vertical="center" wrapText="1"/>
    </xf>
    <xf numFmtId="164" fontId="2" fillId="3" borderId="0" xfId="0" applyNumberFormat="1" applyFont="1" applyFill="1" applyAlignment="1">
      <alignment vertical="center" wrapText="1"/>
    </xf>
    <xf numFmtId="0" fontId="4" fillId="3" borderId="2" xfId="1" applyFont="1" applyFill="1" applyBorder="1" applyAlignment="1">
      <alignment vertical="center" wrapText="1"/>
    </xf>
    <xf numFmtId="164" fontId="4" fillId="3" borderId="2" xfId="1" applyNumberFormat="1" applyFont="1" applyFill="1" applyBorder="1" applyAlignment="1">
      <alignment vertical="center" wrapText="1"/>
    </xf>
    <xf numFmtId="2" fontId="4" fillId="3" borderId="2" xfId="1" applyNumberFormat="1" applyFont="1" applyFill="1" applyBorder="1" applyAlignment="1">
      <alignment vertical="center" wrapText="1"/>
    </xf>
    <xf numFmtId="0" fontId="5" fillId="3" borderId="2" xfId="2" applyFont="1" applyFill="1" applyBorder="1" applyAlignment="1" applyProtection="1">
      <alignment vertical="center" wrapText="1"/>
    </xf>
    <xf numFmtId="43" fontId="4" fillId="3" borderId="2" xfId="3" applyFont="1" applyFill="1" applyBorder="1" applyAlignment="1">
      <alignment vertical="center" wrapText="1"/>
    </xf>
    <xf numFmtId="4" fontId="10" fillId="3" borderId="2" xfId="0" applyNumberFormat="1" applyFont="1" applyFill="1" applyBorder="1" applyAlignment="1">
      <alignment vertical="top" wrapText="1"/>
    </xf>
    <xf numFmtId="0" fontId="6" fillId="3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43" fontId="2" fillId="3" borderId="2" xfId="3" applyFont="1" applyFill="1" applyBorder="1" applyAlignment="1">
      <alignment vertical="center" wrapText="1"/>
    </xf>
    <xf numFmtId="164" fontId="2" fillId="3" borderId="5" xfId="0" applyNumberFormat="1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43" fontId="2" fillId="3" borderId="5" xfId="3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164" fontId="8" fillId="3" borderId="6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43" fontId="2" fillId="3" borderId="6" xfId="3" applyFont="1" applyFill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8" fillId="3" borderId="2" xfId="0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2" fontId="8" fillId="3" borderId="2" xfId="0" applyNumberFormat="1" applyFont="1" applyFill="1" applyBorder="1" applyAlignment="1">
      <alignment vertical="center" wrapText="1"/>
    </xf>
    <xf numFmtId="164" fontId="6" fillId="3" borderId="2" xfId="3" applyNumberFormat="1" applyFont="1" applyFill="1" applyBorder="1" applyAlignment="1">
      <alignment vertical="center" wrapText="1"/>
    </xf>
    <xf numFmtId="164" fontId="6" fillId="3" borderId="2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2" fontId="2" fillId="3" borderId="0" xfId="0" applyNumberFormat="1" applyFont="1" applyFill="1" applyAlignment="1">
      <alignment vertical="center" wrapText="1"/>
    </xf>
    <xf numFmtId="43" fontId="2" fillId="3" borderId="0" xfId="3" applyFont="1" applyFill="1" applyAlignment="1">
      <alignment vertical="center" wrapText="1"/>
    </xf>
    <xf numFmtId="0" fontId="2" fillId="3" borderId="0" xfId="0" applyFont="1" applyFill="1" applyAlignment="1">
      <alignment horizontal="center" wrapText="1"/>
    </xf>
    <xf numFmtId="0" fontId="0" fillId="0" borderId="0" xfId="0"/>
    <xf numFmtId="0" fontId="11" fillId="0" borderId="4" xfId="0" applyFont="1" applyFill="1" applyBorder="1" applyAlignment="1">
      <alignment horizontal="center" vertical="center" wrapText="1"/>
    </xf>
    <xf numFmtId="49" fontId="0" fillId="0" borderId="4" xfId="0" applyNumberFormat="1" applyFill="1" applyBorder="1"/>
    <xf numFmtId="165" fontId="0" fillId="0" borderId="4" xfId="0" applyNumberFormat="1" applyFill="1" applyBorder="1"/>
    <xf numFmtId="165" fontId="11" fillId="0" borderId="4" xfId="0" applyNumberFormat="1" applyFont="1" applyFill="1" applyBorder="1"/>
    <xf numFmtId="49" fontId="0" fillId="4" borderId="4" xfId="0" applyNumberFormat="1" applyFill="1" applyBorder="1"/>
    <xf numFmtId="165" fontId="0" fillId="4" borderId="4" xfId="0" applyNumberFormat="1" applyFill="1" applyBorder="1"/>
    <xf numFmtId="0" fontId="0" fillId="4" borderId="0" xfId="0" applyFill="1"/>
    <xf numFmtId="0" fontId="0" fillId="0" borderId="0" xfId="0" applyFill="1"/>
    <xf numFmtId="2" fontId="2" fillId="3" borderId="0" xfId="0" applyNumberFormat="1" applyFont="1" applyFill="1" applyAlignment="1">
      <alignment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2" fontId="6" fillId="3" borderId="2" xfId="0" applyNumberFormat="1" applyFont="1" applyFill="1" applyBorder="1" applyAlignment="1">
      <alignment horizontal="right" vertical="center" wrapText="1"/>
    </xf>
    <xf numFmtId="166" fontId="0" fillId="0" borderId="4" xfId="0" applyNumberFormat="1" applyFill="1" applyBorder="1"/>
    <xf numFmtId="4" fontId="6" fillId="3" borderId="2" xfId="3" applyNumberFormat="1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vertical="center" wrapText="1"/>
    </xf>
    <xf numFmtId="4" fontId="4" fillId="3" borderId="2" xfId="1" applyNumberFormat="1" applyFont="1" applyFill="1" applyBorder="1" applyAlignment="1">
      <alignment vertical="center" wrapText="1"/>
    </xf>
    <xf numFmtId="166" fontId="11" fillId="0" borderId="4" xfId="0" applyNumberFormat="1" applyFont="1" applyFill="1" applyBorder="1"/>
    <xf numFmtId="0" fontId="9" fillId="3" borderId="0" xfId="0" applyFont="1" applyFill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2" fontId="2" fillId="3" borderId="3" xfId="0" applyNumberFormat="1" applyFont="1" applyFill="1" applyBorder="1" applyAlignment="1">
      <alignment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16/1%20&#1084;&#1082;&#1088;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1">
          <cell r="C71">
            <v>967388.11999999965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5"/>
  <sheetViews>
    <sheetView tabSelected="1" workbookViewId="0">
      <selection activeCell="C10" sqref="C10"/>
    </sheetView>
  </sheetViews>
  <sheetFormatPr defaultRowHeight="15" outlineLevelRow="1" x14ac:dyDescent="0.25"/>
  <cols>
    <col min="1" max="1" width="59.5703125" style="31" customWidth="1"/>
    <col min="2" max="2" width="15.5703125" style="5" hidden="1" customWidth="1"/>
    <col min="3" max="3" width="15.5703125" style="32" customWidth="1"/>
    <col min="4" max="4" width="9.28515625" style="31" customWidth="1"/>
    <col min="5" max="5" width="14.42578125" style="33" customWidth="1"/>
    <col min="6" max="6" width="12.85546875" style="3" customWidth="1"/>
    <col min="7" max="16384" width="9.140625" style="3"/>
  </cols>
  <sheetData>
    <row r="1" spans="1:16384" ht="60" customHeight="1" x14ac:dyDescent="0.25">
      <c r="A1" s="55" t="s">
        <v>10</v>
      </c>
      <c r="B1" s="55"/>
      <c r="C1" s="55"/>
      <c r="D1" s="55"/>
      <c r="E1" s="55"/>
    </row>
    <row r="2" spans="1:16384" ht="17.25" customHeight="1" x14ac:dyDescent="0.25">
      <c r="A2" s="4" t="s">
        <v>38</v>
      </c>
      <c r="B2" s="5" t="s">
        <v>8</v>
      </c>
      <c r="C2" s="57" t="s">
        <v>92</v>
      </c>
      <c r="D2" s="57"/>
      <c r="E2" s="57"/>
    </row>
    <row r="3" spans="1:16384" ht="57" x14ac:dyDescent="0.25">
      <c r="A3" s="6" t="s">
        <v>3</v>
      </c>
      <c r="B3" s="7" t="s">
        <v>0</v>
      </c>
      <c r="C3" s="8" t="s">
        <v>36</v>
      </c>
      <c r="D3" s="9" t="s">
        <v>1</v>
      </c>
      <c r="E3" s="10" t="s">
        <v>2</v>
      </c>
    </row>
    <row r="4" spans="1:16384" s="34" customFormat="1" x14ac:dyDescent="0.25">
      <c r="A4" s="58" t="s">
        <v>93</v>
      </c>
      <c r="B4" s="59"/>
      <c r="C4" s="59"/>
      <c r="D4" s="59"/>
      <c r="E4" s="60"/>
    </row>
    <row r="5" spans="1:16384" ht="28.5" x14ac:dyDescent="0.25">
      <c r="A5" s="6" t="s">
        <v>94</v>
      </c>
      <c r="B5" s="7"/>
      <c r="C5" s="53">
        <v>1283600.8700000001</v>
      </c>
      <c r="D5" s="16" t="s">
        <v>91</v>
      </c>
      <c r="E5" s="10"/>
    </row>
    <row r="6" spans="1:16384" x14ac:dyDescent="0.25">
      <c r="A6" s="6" t="s">
        <v>95</v>
      </c>
      <c r="B6" s="7"/>
      <c r="C6" s="53">
        <v>1396160.25</v>
      </c>
      <c r="D6" s="16" t="s">
        <v>91</v>
      </c>
      <c r="E6" s="10"/>
    </row>
    <row r="7" spans="1:16384" ht="28.5" x14ac:dyDescent="0.25">
      <c r="A7" s="6" t="s">
        <v>96</v>
      </c>
      <c r="B7" s="7"/>
      <c r="C7" s="53">
        <f>C6-C5</f>
        <v>112559.37999999989</v>
      </c>
      <c r="D7" s="16" t="s">
        <v>91</v>
      </c>
      <c r="E7" s="10"/>
    </row>
    <row r="8" spans="1:16384" x14ac:dyDescent="0.25">
      <c r="A8" s="6" t="s">
        <v>11</v>
      </c>
      <c r="B8" s="7"/>
      <c r="C8" s="53">
        <f>C9</f>
        <v>20315.52</v>
      </c>
      <c r="D8" s="16" t="s">
        <v>91</v>
      </c>
      <c r="E8" s="10"/>
    </row>
    <row r="9" spans="1:16384" x14ac:dyDescent="0.25">
      <c r="A9" s="1" t="s">
        <v>35</v>
      </c>
      <c r="B9" s="1"/>
      <c r="C9" s="11">
        <f>900*12+792.96*12</f>
        <v>20315.52</v>
      </c>
      <c r="D9" s="16" t="s">
        <v>91</v>
      </c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  <c r="XFC9" s="2"/>
      <c r="XFD9" s="2"/>
    </row>
    <row r="10" spans="1:16384" x14ac:dyDescent="0.25">
      <c r="A10" s="12" t="s">
        <v>97</v>
      </c>
      <c r="B10" s="13"/>
      <c r="C10" s="52">
        <f>C5</f>
        <v>1283600.8700000001</v>
      </c>
      <c r="D10" s="16" t="s">
        <v>91</v>
      </c>
      <c r="E10" s="16"/>
    </row>
    <row r="11" spans="1:16384" x14ac:dyDescent="0.25">
      <c r="A11" s="56" t="s">
        <v>12</v>
      </c>
      <c r="B11" s="56"/>
      <c r="C11" s="56"/>
      <c r="D11" s="56"/>
      <c r="E11" s="56"/>
    </row>
    <row r="12" spans="1:16384" ht="29.25" thickBot="1" x14ac:dyDescent="0.3">
      <c r="A12" s="12" t="s">
        <v>14</v>
      </c>
      <c r="B12" s="13" t="e">
        <f>#REF!</f>
        <v>#REF!</v>
      </c>
      <c r="C12" s="14">
        <f>C13+C14</f>
        <v>225056.16</v>
      </c>
      <c r="D12" s="15"/>
      <c r="E12" s="16"/>
    </row>
    <row r="13" spans="1:16384" s="35" customFormat="1" ht="15.75" thickBot="1" x14ac:dyDescent="0.3">
      <c r="A13" s="37" t="s">
        <v>102</v>
      </c>
      <c r="B13" s="37"/>
      <c r="C13" s="50">
        <v>110157.6</v>
      </c>
      <c r="D13" s="37" t="s">
        <v>6</v>
      </c>
      <c r="E13" s="50">
        <v>27888</v>
      </c>
    </row>
    <row r="14" spans="1:16384" s="35" customFormat="1" ht="15.75" thickBot="1" x14ac:dyDescent="0.3">
      <c r="A14" s="37" t="s">
        <v>103</v>
      </c>
      <c r="B14" s="37"/>
      <c r="C14" s="50">
        <v>114898.56</v>
      </c>
      <c r="D14" s="37" t="s">
        <v>4</v>
      </c>
      <c r="E14" s="50">
        <v>27888</v>
      </c>
    </row>
    <row r="15" spans="1:16384" ht="29.25" thickBot="1" x14ac:dyDescent="0.3">
      <c r="A15" s="12" t="s">
        <v>15</v>
      </c>
      <c r="B15" s="17" t="e">
        <f>#REF!</f>
        <v>#REF!</v>
      </c>
      <c r="C15" s="14">
        <f>C16+C17</f>
        <v>99012.1</v>
      </c>
      <c r="D15" s="18"/>
      <c r="E15" s="19"/>
    </row>
    <row r="16" spans="1:16384" s="35" customFormat="1" ht="15.75" thickBot="1" x14ac:dyDescent="0.3">
      <c r="A16" s="37" t="s">
        <v>104</v>
      </c>
      <c r="B16" s="37"/>
      <c r="C16" s="50">
        <v>46293.75</v>
      </c>
      <c r="D16" s="37" t="s">
        <v>4</v>
      </c>
      <c r="E16" s="50">
        <v>27887.8</v>
      </c>
    </row>
    <row r="17" spans="1:5" s="35" customFormat="1" ht="15.75" thickBot="1" x14ac:dyDescent="0.3">
      <c r="A17" s="37" t="s">
        <v>105</v>
      </c>
      <c r="B17" s="37"/>
      <c r="C17" s="50">
        <v>52718.35</v>
      </c>
      <c r="D17" s="37" t="s">
        <v>4</v>
      </c>
      <c r="E17" s="50">
        <v>27746.5</v>
      </c>
    </row>
    <row r="18" spans="1:5" ht="29.25" thickBot="1" x14ac:dyDescent="0.3">
      <c r="A18" s="20" t="s">
        <v>16</v>
      </c>
      <c r="B18" s="21" t="e">
        <f>#REF!+#REF!</f>
        <v>#REF!</v>
      </c>
      <c r="C18" s="14">
        <f>C19</f>
        <v>12998.67</v>
      </c>
      <c r="D18" s="22"/>
      <c r="E18" s="23"/>
    </row>
    <row r="19" spans="1:5" s="35" customFormat="1" ht="15.75" thickBot="1" x14ac:dyDescent="0.3">
      <c r="A19" s="37" t="s">
        <v>106</v>
      </c>
      <c r="B19" s="37"/>
      <c r="C19" s="50">
        <v>12998.67</v>
      </c>
      <c r="D19" s="37" t="s">
        <v>13</v>
      </c>
      <c r="E19" s="50">
        <v>201</v>
      </c>
    </row>
    <row r="20" spans="1:5" ht="43.5" thickBot="1" x14ac:dyDescent="0.3">
      <c r="A20" s="12" t="s">
        <v>17</v>
      </c>
      <c r="B20" s="13"/>
      <c r="C20" s="14">
        <f>SUM(C21:C26)</f>
        <v>31513.440000000002</v>
      </c>
      <c r="D20" s="15"/>
      <c r="E20" s="16"/>
    </row>
    <row r="21" spans="1:5" s="35" customFormat="1" ht="15.75" thickBot="1" x14ac:dyDescent="0.3">
      <c r="A21" s="37" t="s">
        <v>107</v>
      </c>
      <c r="B21" s="37"/>
      <c r="C21" s="50">
        <v>2788.8</v>
      </c>
      <c r="D21" s="37" t="s">
        <v>4</v>
      </c>
      <c r="E21" s="50">
        <v>27888</v>
      </c>
    </row>
    <row r="22" spans="1:5" s="35" customFormat="1" ht="15.75" thickBot="1" x14ac:dyDescent="0.3">
      <c r="A22" s="37" t="s">
        <v>108</v>
      </c>
      <c r="B22" s="37"/>
      <c r="C22" s="50">
        <v>2509.92</v>
      </c>
      <c r="D22" s="37" t="s">
        <v>4</v>
      </c>
      <c r="E22" s="50">
        <v>27888</v>
      </c>
    </row>
    <row r="23" spans="1:5" s="35" customFormat="1" ht="15.75" thickBot="1" x14ac:dyDescent="0.3">
      <c r="A23" s="37" t="s">
        <v>109</v>
      </c>
      <c r="B23" s="37"/>
      <c r="C23" s="50">
        <v>2509.92</v>
      </c>
      <c r="D23" s="37" t="s">
        <v>4</v>
      </c>
      <c r="E23" s="50">
        <v>27888</v>
      </c>
    </row>
    <row r="24" spans="1:5" s="35" customFormat="1" ht="15.75" thickBot="1" x14ac:dyDescent="0.3">
      <c r="A24" s="37" t="s">
        <v>110</v>
      </c>
      <c r="B24" s="37"/>
      <c r="C24" s="50">
        <v>2509.92</v>
      </c>
      <c r="D24" s="37" t="s">
        <v>4</v>
      </c>
      <c r="E24" s="50">
        <v>27888</v>
      </c>
    </row>
    <row r="25" spans="1:5" s="35" customFormat="1" ht="15.75" thickBot="1" x14ac:dyDescent="0.3">
      <c r="A25" s="37" t="s">
        <v>111</v>
      </c>
      <c r="B25" s="37"/>
      <c r="C25" s="50">
        <v>10597.44</v>
      </c>
      <c r="D25" s="37" t="s">
        <v>4</v>
      </c>
      <c r="E25" s="50">
        <v>27888</v>
      </c>
    </row>
    <row r="26" spans="1:5" s="35" customFormat="1" ht="15.75" thickBot="1" x14ac:dyDescent="0.3">
      <c r="A26" s="37" t="s">
        <v>112</v>
      </c>
      <c r="B26" s="37"/>
      <c r="C26" s="50">
        <v>10597.44</v>
      </c>
      <c r="D26" s="37" t="s">
        <v>4</v>
      </c>
      <c r="E26" s="50">
        <v>27888</v>
      </c>
    </row>
    <row r="27" spans="1:5" ht="43.5" outlineLevel="1" thickBot="1" x14ac:dyDescent="0.3">
      <c r="A27" s="12" t="s">
        <v>18</v>
      </c>
      <c r="B27" s="24"/>
      <c r="C27" s="14">
        <f>SUM(C28:C41)</f>
        <v>78247.930000000008</v>
      </c>
      <c r="D27" s="24"/>
      <c r="E27" s="24"/>
    </row>
    <row r="28" spans="1:5" s="35" customFormat="1" ht="15.75" thickBot="1" x14ac:dyDescent="0.3">
      <c r="A28" s="37" t="s">
        <v>143</v>
      </c>
      <c r="B28" s="37"/>
      <c r="C28" s="50">
        <v>6258.81</v>
      </c>
      <c r="D28" s="37" t="s">
        <v>144</v>
      </c>
      <c r="E28" s="50">
        <v>1</v>
      </c>
    </row>
    <row r="29" spans="1:5" s="35" customFormat="1" ht="15.75" thickBot="1" x14ac:dyDescent="0.3">
      <c r="A29" s="37" t="s">
        <v>145</v>
      </c>
      <c r="B29" s="37"/>
      <c r="C29" s="50">
        <v>564</v>
      </c>
      <c r="D29" s="37" t="s">
        <v>56</v>
      </c>
      <c r="E29" s="50">
        <v>6</v>
      </c>
    </row>
    <row r="30" spans="1:5" s="35" customFormat="1" ht="15.75" thickBot="1" x14ac:dyDescent="0.3">
      <c r="A30" s="37" t="s">
        <v>146</v>
      </c>
      <c r="B30" s="37"/>
      <c r="C30" s="50">
        <v>38136.35</v>
      </c>
      <c r="D30" s="37" t="s">
        <v>147</v>
      </c>
      <c r="E30" s="50">
        <v>35</v>
      </c>
    </row>
    <row r="31" spans="1:5" s="35" customFormat="1" ht="15.75" thickBot="1" x14ac:dyDescent="0.3">
      <c r="A31" s="37" t="s">
        <v>57</v>
      </c>
      <c r="B31" s="37"/>
      <c r="C31" s="50">
        <v>1746.8</v>
      </c>
      <c r="D31" s="37" t="s">
        <v>56</v>
      </c>
      <c r="E31" s="50">
        <v>22</v>
      </c>
    </row>
    <row r="32" spans="1:5" s="35" customFormat="1" ht="15.75" thickBot="1" x14ac:dyDescent="0.3">
      <c r="A32" s="37" t="s">
        <v>148</v>
      </c>
      <c r="B32" s="37"/>
      <c r="C32" s="50">
        <v>230.61</v>
      </c>
      <c r="D32" s="37" t="s">
        <v>56</v>
      </c>
      <c r="E32" s="50">
        <v>1</v>
      </c>
    </row>
    <row r="33" spans="1:6" s="35" customFormat="1" ht="15.75" thickBot="1" x14ac:dyDescent="0.3">
      <c r="A33" s="37" t="s">
        <v>41</v>
      </c>
      <c r="B33" s="37"/>
      <c r="C33" s="50">
        <v>1034.98</v>
      </c>
      <c r="D33" s="37" t="s">
        <v>56</v>
      </c>
      <c r="E33" s="50">
        <v>1</v>
      </c>
    </row>
    <row r="34" spans="1:6" s="35" customFormat="1" ht="15.75" thickBot="1" x14ac:dyDescent="0.3">
      <c r="A34" s="37" t="s">
        <v>149</v>
      </c>
      <c r="B34" s="37"/>
      <c r="C34" s="50">
        <v>250.09</v>
      </c>
      <c r="D34" s="37" t="s">
        <v>56</v>
      </c>
      <c r="E34" s="50">
        <v>1</v>
      </c>
    </row>
    <row r="35" spans="1:6" s="35" customFormat="1" ht="15.75" thickBot="1" x14ac:dyDescent="0.3">
      <c r="A35" s="37" t="s">
        <v>81</v>
      </c>
      <c r="B35" s="37"/>
      <c r="C35" s="50">
        <v>14459.9</v>
      </c>
      <c r="D35" s="37" t="s">
        <v>5</v>
      </c>
      <c r="E35" s="50">
        <v>14</v>
      </c>
    </row>
    <row r="36" spans="1:6" s="35" customFormat="1" ht="15.75" thickBot="1" x14ac:dyDescent="0.3">
      <c r="A36" s="37" t="s">
        <v>150</v>
      </c>
      <c r="B36" s="37"/>
      <c r="C36" s="50">
        <v>2615.8200000000002</v>
      </c>
      <c r="D36" s="37" t="s">
        <v>56</v>
      </c>
      <c r="E36" s="50">
        <v>6</v>
      </c>
    </row>
    <row r="37" spans="1:6" s="35" customFormat="1" ht="15.75" thickBot="1" x14ac:dyDescent="0.3">
      <c r="A37" s="37" t="s">
        <v>151</v>
      </c>
      <c r="B37" s="37"/>
      <c r="C37" s="50">
        <v>1723.02</v>
      </c>
      <c r="D37" s="37" t="s">
        <v>56</v>
      </c>
      <c r="E37" s="50">
        <v>6</v>
      </c>
    </row>
    <row r="38" spans="1:6" s="35" customFormat="1" ht="15.75" thickBot="1" x14ac:dyDescent="0.3">
      <c r="A38" s="37" t="s">
        <v>152</v>
      </c>
      <c r="B38" s="37"/>
      <c r="C38" s="50">
        <v>2436.4499999999998</v>
      </c>
      <c r="D38" s="37" t="s">
        <v>56</v>
      </c>
      <c r="E38" s="50">
        <v>1</v>
      </c>
    </row>
    <row r="39" spans="1:6" s="35" customFormat="1" ht="15.75" thickBot="1" x14ac:dyDescent="0.3">
      <c r="A39" s="37" t="s">
        <v>153</v>
      </c>
      <c r="B39" s="37"/>
      <c r="C39" s="50">
        <v>363.1</v>
      </c>
      <c r="D39" s="37" t="s">
        <v>56</v>
      </c>
      <c r="E39" s="50">
        <v>1</v>
      </c>
    </row>
    <row r="40" spans="1:6" s="35" customFormat="1" ht="15.75" thickBot="1" x14ac:dyDescent="0.3">
      <c r="A40" s="37" t="s">
        <v>154</v>
      </c>
      <c r="B40" s="37"/>
      <c r="C40" s="50">
        <v>4040.95</v>
      </c>
      <c r="D40" s="37" t="s">
        <v>56</v>
      </c>
      <c r="E40" s="50">
        <v>1</v>
      </c>
    </row>
    <row r="41" spans="1:6" s="35" customFormat="1" ht="15.75" thickBot="1" x14ac:dyDescent="0.3">
      <c r="A41" s="37" t="s">
        <v>155</v>
      </c>
      <c r="B41" s="37"/>
      <c r="C41" s="50">
        <v>4387.05</v>
      </c>
      <c r="D41" s="37" t="s">
        <v>56</v>
      </c>
      <c r="E41" s="50">
        <v>1</v>
      </c>
    </row>
    <row r="42" spans="1:6" ht="57.75" thickBot="1" x14ac:dyDescent="0.3">
      <c r="A42" s="12" t="s">
        <v>19</v>
      </c>
      <c r="B42" s="13" t="e">
        <f>SUM(#REF!)</f>
        <v>#REF!</v>
      </c>
      <c r="C42" s="14">
        <f>SUM(C43:C71)</f>
        <v>315117.83999999997</v>
      </c>
      <c r="D42" s="15"/>
      <c r="E42" s="16"/>
      <c r="F42" s="25"/>
    </row>
    <row r="43" spans="1:6" s="35" customFormat="1" ht="15.75" thickBot="1" x14ac:dyDescent="0.3">
      <c r="A43" s="37" t="s">
        <v>44</v>
      </c>
      <c r="B43" s="37"/>
      <c r="C43" s="50">
        <v>12477.3</v>
      </c>
      <c r="D43" s="37" t="s">
        <v>43</v>
      </c>
      <c r="E43" s="50">
        <v>22</v>
      </c>
    </row>
    <row r="44" spans="1:6" s="35" customFormat="1" ht="15.75" thickBot="1" x14ac:dyDescent="0.3">
      <c r="A44" s="37" t="s">
        <v>28</v>
      </c>
      <c r="B44" s="37"/>
      <c r="C44" s="50">
        <v>4046.8</v>
      </c>
      <c r="D44" s="37" t="s">
        <v>29</v>
      </c>
      <c r="E44" s="50">
        <v>5</v>
      </c>
    </row>
    <row r="45" spans="1:6" s="35" customFormat="1" ht="15.75" thickBot="1" x14ac:dyDescent="0.3">
      <c r="A45" s="37" t="s">
        <v>122</v>
      </c>
      <c r="B45" s="37"/>
      <c r="C45" s="50">
        <v>736.57</v>
      </c>
      <c r="D45" s="37" t="s">
        <v>56</v>
      </c>
      <c r="E45" s="50">
        <v>1</v>
      </c>
    </row>
    <row r="46" spans="1:6" s="35" customFormat="1" ht="15.75" thickBot="1" x14ac:dyDescent="0.3">
      <c r="A46" s="37" t="s">
        <v>123</v>
      </c>
      <c r="B46" s="37"/>
      <c r="C46" s="50">
        <v>33263.300000000003</v>
      </c>
      <c r="D46" s="37" t="s">
        <v>56</v>
      </c>
      <c r="E46" s="50">
        <v>35</v>
      </c>
    </row>
    <row r="47" spans="1:6" s="35" customFormat="1" ht="15.75" thickBot="1" x14ac:dyDescent="0.3">
      <c r="A47" s="37" t="s">
        <v>124</v>
      </c>
      <c r="B47" s="37"/>
      <c r="C47" s="50">
        <v>1543.87</v>
      </c>
      <c r="D47" s="37" t="s">
        <v>125</v>
      </c>
      <c r="E47" s="50">
        <v>1</v>
      </c>
    </row>
    <row r="48" spans="1:6" s="35" customFormat="1" ht="15.75" thickBot="1" x14ac:dyDescent="0.3">
      <c r="A48" s="37" t="s">
        <v>126</v>
      </c>
      <c r="B48" s="37"/>
      <c r="C48" s="50">
        <v>762.86</v>
      </c>
      <c r="D48" s="37" t="s">
        <v>125</v>
      </c>
      <c r="E48" s="50">
        <v>2</v>
      </c>
    </row>
    <row r="49" spans="1:5" s="35" customFormat="1" ht="15.75" thickBot="1" x14ac:dyDescent="0.3">
      <c r="A49" s="37" t="s">
        <v>127</v>
      </c>
      <c r="B49" s="37"/>
      <c r="C49" s="50">
        <v>597.87</v>
      </c>
      <c r="D49" s="37" t="s">
        <v>56</v>
      </c>
      <c r="E49" s="50">
        <v>3</v>
      </c>
    </row>
    <row r="50" spans="1:5" s="35" customFormat="1" ht="15.75" thickBot="1" x14ac:dyDescent="0.3">
      <c r="A50" s="37" t="s">
        <v>128</v>
      </c>
      <c r="B50" s="37"/>
      <c r="C50" s="50">
        <v>1117.43</v>
      </c>
      <c r="D50" s="37" t="s">
        <v>56</v>
      </c>
      <c r="E50" s="50">
        <v>1</v>
      </c>
    </row>
    <row r="51" spans="1:5" s="35" customFormat="1" ht="15.75" thickBot="1" x14ac:dyDescent="0.3">
      <c r="A51" s="37" t="s">
        <v>32</v>
      </c>
      <c r="B51" s="37"/>
      <c r="C51" s="50">
        <v>139.36000000000001</v>
      </c>
      <c r="D51" s="37" t="s">
        <v>6</v>
      </c>
      <c r="E51" s="50">
        <v>1</v>
      </c>
    </row>
    <row r="52" spans="1:5" s="35" customFormat="1" ht="15.75" thickBot="1" x14ac:dyDescent="0.3">
      <c r="A52" s="37" t="s">
        <v>32</v>
      </c>
      <c r="B52" s="37"/>
      <c r="C52" s="50">
        <v>6689.28</v>
      </c>
      <c r="D52" s="37" t="s">
        <v>6</v>
      </c>
      <c r="E52" s="50">
        <v>48</v>
      </c>
    </row>
    <row r="53" spans="1:5" s="35" customFormat="1" ht="15.75" thickBot="1" x14ac:dyDescent="0.3">
      <c r="A53" s="37" t="s">
        <v>129</v>
      </c>
      <c r="B53" s="37"/>
      <c r="C53" s="50">
        <v>27575.88</v>
      </c>
      <c r="D53" s="37" t="s">
        <v>4</v>
      </c>
      <c r="E53" s="50">
        <v>1</v>
      </c>
    </row>
    <row r="54" spans="1:5" s="35" customFormat="1" ht="15.75" thickBot="1" x14ac:dyDescent="0.3">
      <c r="A54" s="37" t="s">
        <v>130</v>
      </c>
      <c r="B54" s="37"/>
      <c r="C54" s="50">
        <v>14421.18</v>
      </c>
      <c r="D54" s="37" t="s">
        <v>125</v>
      </c>
      <c r="E54" s="50">
        <v>1</v>
      </c>
    </row>
    <row r="55" spans="1:5" s="35" customFormat="1" ht="15.75" thickBot="1" x14ac:dyDescent="0.3">
      <c r="A55" s="37" t="s">
        <v>131</v>
      </c>
      <c r="B55" s="37"/>
      <c r="C55" s="50">
        <v>327</v>
      </c>
      <c r="D55" s="37" t="s">
        <v>30</v>
      </c>
      <c r="E55" s="50">
        <v>2</v>
      </c>
    </row>
    <row r="56" spans="1:5" s="35" customFormat="1" ht="15.75" thickBot="1" x14ac:dyDescent="0.3">
      <c r="A56" s="37" t="s">
        <v>132</v>
      </c>
      <c r="B56" s="37"/>
      <c r="C56" s="50">
        <v>345.18</v>
      </c>
      <c r="D56" s="37" t="s">
        <v>6</v>
      </c>
      <c r="E56" s="50">
        <v>2</v>
      </c>
    </row>
    <row r="57" spans="1:5" s="35" customFormat="1" ht="15.75" thickBot="1" x14ac:dyDescent="0.3">
      <c r="A57" s="37" t="s">
        <v>133</v>
      </c>
      <c r="B57" s="37"/>
      <c r="C57" s="50">
        <v>870.02</v>
      </c>
      <c r="D57" s="37" t="s">
        <v>56</v>
      </c>
      <c r="E57" s="50">
        <v>2</v>
      </c>
    </row>
    <row r="58" spans="1:5" s="35" customFormat="1" ht="15.75" thickBot="1" x14ac:dyDescent="0.3">
      <c r="A58" s="37" t="s">
        <v>134</v>
      </c>
      <c r="B58" s="37"/>
      <c r="C58" s="50">
        <v>1389</v>
      </c>
      <c r="D58" s="37" t="s">
        <v>29</v>
      </c>
      <c r="E58" s="50">
        <v>2</v>
      </c>
    </row>
    <row r="59" spans="1:5" s="35" customFormat="1" ht="15.75" thickBot="1" x14ac:dyDescent="0.3">
      <c r="A59" s="37" t="s">
        <v>135</v>
      </c>
      <c r="B59" s="37"/>
      <c r="C59" s="50">
        <v>753.93</v>
      </c>
      <c r="D59" s="37" t="s">
        <v>56</v>
      </c>
      <c r="E59" s="50">
        <v>1</v>
      </c>
    </row>
    <row r="60" spans="1:5" s="35" customFormat="1" ht="15.75" thickBot="1" x14ac:dyDescent="0.3">
      <c r="A60" s="37" t="s">
        <v>65</v>
      </c>
      <c r="B60" s="37"/>
      <c r="C60" s="50">
        <v>5489.91</v>
      </c>
      <c r="D60" s="37" t="s">
        <v>56</v>
      </c>
      <c r="E60" s="50">
        <v>9</v>
      </c>
    </row>
    <row r="61" spans="1:5" s="35" customFormat="1" ht="15.75" thickBot="1" x14ac:dyDescent="0.3">
      <c r="A61" s="37" t="s">
        <v>136</v>
      </c>
      <c r="B61" s="37"/>
      <c r="C61" s="50">
        <v>4675.2</v>
      </c>
      <c r="D61" s="37" t="s">
        <v>56</v>
      </c>
      <c r="E61" s="50">
        <v>1</v>
      </c>
    </row>
    <row r="62" spans="1:5" s="35" customFormat="1" ht="15.75" thickBot="1" x14ac:dyDescent="0.3">
      <c r="A62" s="37" t="s">
        <v>137</v>
      </c>
      <c r="B62" s="37"/>
      <c r="C62" s="50">
        <v>78208</v>
      </c>
      <c r="D62" s="37" t="s">
        <v>6</v>
      </c>
      <c r="E62" s="50">
        <v>52</v>
      </c>
    </row>
    <row r="63" spans="1:5" s="35" customFormat="1" ht="15.75" thickBot="1" x14ac:dyDescent="0.3">
      <c r="A63" s="37" t="s">
        <v>138</v>
      </c>
      <c r="B63" s="37"/>
      <c r="C63" s="50">
        <v>13257</v>
      </c>
      <c r="D63" s="37" t="s">
        <v>6</v>
      </c>
      <c r="E63" s="50">
        <v>9</v>
      </c>
    </row>
    <row r="64" spans="1:5" s="35" customFormat="1" ht="15.75" thickBot="1" x14ac:dyDescent="0.3">
      <c r="A64" s="37" t="s">
        <v>70</v>
      </c>
      <c r="B64" s="37"/>
      <c r="C64" s="50">
        <v>4339.5</v>
      </c>
      <c r="D64" s="37" t="s">
        <v>6</v>
      </c>
      <c r="E64" s="50">
        <v>5.5</v>
      </c>
    </row>
    <row r="65" spans="1:5" s="35" customFormat="1" ht="15.75" thickBot="1" x14ac:dyDescent="0.3">
      <c r="A65" s="37" t="s">
        <v>77</v>
      </c>
      <c r="B65" s="37"/>
      <c r="C65" s="50">
        <v>5803.84</v>
      </c>
      <c r="D65" s="37" t="s">
        <v>29</v>
      </c>
      <c r="E65" s="50">
        <v>8</v>
      </c>
    </row>
    <row r="66" spans="1:5" s="35" customFormat="1" ht="15.75" thickBot="1" x14ac:dyDescent="0.3">
      <c r="A66" s="37" t="s">
        <v>31</v>
      </c>
      <c r="B66" s="37"/>
      <c r="C66" s="50">
        <v>1370.72</v>
      </c>
      <c r="D66" s="37" t="s">
        <v>56</v>
      </c>
      <c r="E66" s="50">
        <v>8</v>
      </c>
    </row>
    <row r="67" spans="1:5" s="35" customFormat="1" ht="15.75" thickBot="1" x14ac:dyDescent="0.3">
      <c r="A67" s="37" t="s">
        <v>139</v>
      </c>
      <c r="B67" s="37"/>
      <c r="C67" s="50">
        <v>24.5</v>
      </c>
      <c r="D67" s="37" t="s">
        <v>56</v>
      </c>
      <c r="E67" s="50">
        <v>2</v>
      </c>
    </row>
    <row r="68" spans="1:5" s="35" customFormat="1" ht="15.75" thickBot="1" x14ac:dyDescent="0.3">
      <c r="A68" s="37" t="s">
        <v>140</v>
      </c>
      <c r="B68" s="37"/>
      <c r="C68" s="50">
        <v>1492.34</v>
      </c>
      <c r="D68" s="37" t="s">
        <v>56</v>
      </c>
      <c r="E68" s="50">
        <v>1</v>
      </c>
    </row>
    <row r="69" spans="1:5" s="35" customFormat="1" ht="15.75" thickBot="1" x14ac:dyDescent="0.3">
      <c r="A69" s="37" t="s">
        <v>141</v>
      </c>
      <c r="B69" s="37"/>
      <c r="C69" s="50">
        <v>35600</v>
      </c>
      <c r="D69" s="37" t="s">
        <v>4</v>
      </c>
      <c r="E69" s="50">
        <v>40</v>
      </c>
    </row>
    <row r="70" spans="1:5" s="35" customFormat="1" ht="15.75" thickBot="1" x14ac:dyDescent="0.3">
      <c r="A70" s="37" t="s">
        <v>142</v>
      </c>
      <c r="B70" s="37"/>
      <c r="C70" s="50">
        <v>32120</v>
      </c>
      <c r="D70" s="37" t="s">
        <v>4</v>
      </c>
      <c r="E70" s="50">
        <v>40</v>
      </c>
    </row>
    <row r="71" spans="1:5" s="35" customFormat="1" ht="15.75" thickBot="1" x14ac:dyDescent="0.3">
      <c r="A71" s="37" t="s">
        <v>89</v>
      </c>
      <c r="B71" s="37"/>
      <c r="C71" s="50">
        <v>25680</v>
      </c>
      <c r="D71" s="37" t="s">
        <v>6</v>
      </c>
      <c r="E71" s="50">
        <v>16</v>
      </c>
    </row>
    <row r="72" spans="1:5" s="34" customFormat="1" ht="28.5" x14ac:dyDescent="0.25">
      <c r="A72" s="48" t="s">
        <v>90</v>
      </c>
      <c r="B72" s="45" t="e">
        <f>#REF!+#REF!</f>
        <v>#REF!</v>
      </c>
      <c r="C72" s="49">
        <v>0</v>
      </c>
      <c r="D72" s="46"/>
      <c r="E72" s="47"/>
    </row>
    <row r="73" spans="1:5" ht="28.5" x14ac:dyDescent="0.25">
      <c r="A73" s="48" t="s">
        <v>20</v>
      </c>
      <c r="B73" s="13" t="e">
        <f>SUM(#REF!)</f>
        <v>#REF!</v>
      </c>
      <c r="C73" s="14">
        <v>0</v>
      </c>
      <c r="D73" s="15"/>
      <c r="E73" s="16"/>
    </row>
    <row r="74" spans="1:5" ht="28.5" x14ac:dyDescent="0.25">
      <c r="A74" s="48" t="s">
        <v>21</v>
      </c>
      <c r="B74" s="13" t="e">
        <f>#REF!</f>
        <v>#REF!</v>
      </c>
      <c r="C74" s="14">
        <v>0</v>
      </c>
      <c r="D74" s="15"/>
      <c r="E74" s="16"/>
    </row>
    <row r="75" spans="1:5" ht="29.25" thickBot="1" x14ac:dyDescent="0.3">
      <c r="A75" s="48" t="s">
        <v>22</v>
      </c>
      <c r="B75" s="13" t="e">
        <f>#REF!+#REF!</f>
        <v>#REF!</v>
      </c>
      <c r="C75" s="14">
        <f>SUM(C76:C76)</f>
        <v>957.67</v>
      </c>
      <c r="D75" s="15"/>
      <c r="E75" s="16"/>
    </row>
    <row r="76" spans="1:5" s="35" customFormat="1" ht="15.75" thickBot="1" x14ac:dyDescent="0.3">
      <c r="A76" s="37" t="s">
        <v>82</v>
      </c>
      <c r="B76" s="37"/>
      <c r="C76" s="50">
        <v>957.67</v>
      </c>
      <c r="D76" s="37" t="s">
        <v>4</v>
      </c>
      <c r="E76" s="50">
        <v>7</v>
      </c>
    </row>
    <row r="77" spans="1:5" ht="29.25" thickBot="1" x14ac:dyDescent="0.3">
      <c r="A77" s="12" t="s">
        <v>23</v>
      </c>
      <c r="B77" s="13" t="e">
        <f>#REF!+#REF!</f>
        <v>#REF!</v>
      </c>
      <c r="C77" s="14">
        <f>C78+C79</f>
        <v>51871.68</v>
      </c>
      <c r="D77" s="15"/>
      <c r="E77" s="16"/>
    </row>
    <row r="78" spans="1:5" s="35" customFormat="1" ht="15.75" thickBot="1" x14ac:dyDescent="0.3">
      <c r="A78" s="37" t="s">
        <v>114</v>
      </c>
      <c r="B78" s="37"/>
      <c r="C78" s="50">
        <v>25099.200000000001</v>
      </c>
      <c r="D78" s="37" t="s">
        <v>6</v>
      </c>
      <c r="E78" s="50">
        <v>27888</v>
      </c>
    </row>
    <row r="79" spans="1:5" s="35" customFormat="1" ht="15.75" thickBot="1" x14ac:dyDescent="0.3">
      <c r="A79" s="37" t="s">
        <v>115</v>
      </c>
      <c r="B79" s="37"/>
      <c r="C79" s="50">
        <v>26772.48</v>
      </c>
      <c r="D79" s="37" t="s">
        <v>4</v>
      </c>
      <c r="E79" s="50">
        <v>27888</v>
      </c>
    </row>
    <row r="80" spans="1:5" ht="43.5" thickBot="1" x14ac:dyDescent="0.3">
      <c r="A80" s="12" t="s">
        <v>24</v>
      </c>
      <c r="B80" s="13" t="e">
        <f>#REF!</f>
        <v>#REF!</v>
      </c>
      <c r="C80" s="14">
        <f>C81</f>
        <v>3535.65</v>
      </c>
      <c r="D80" s="15"/>
      <c r="E80" s="16"/>
    </row>
    <row r="81" spans="1:6" s="35" customFormat="1" ht="15.75" thickBot="1" x14ac:dyDescent="0.3">
      <c r="A81" s="37" t="s">
        <v>113</v>
      </c>
      <c r="B81" s="37"/>
      <c r="C81" s="50">
        <v>3535.65</v>
      </c>
      <c r="D81" s="37" t="s">
        <v>4</v>
      </c>
      <c r="E81" s="50">
        <v>1215</v>
      </c>
    </row>
    <row r="82" spans="1:6" ht="57.75" thickBot="1" x14ac:dyDescent="0.3">
      <c r="A82" s="12" t="s">
        <v>25</v>
      </c>
      <c r="B82" s="13" t="e">
        <f>SUM(#REF!)</f>
        <v>#REF!</v>
      </c>
      <c r="C82" s="14">
        <f>SUM(C83:C89)</f>
        <v>149276.26999999999</v>
      </c>
      <c r="D82" s="15"/>
      <c r="E82" s="16"/>
    </row>
    <row r="83" spans="1:6" s="35" customFormat="1" ht="15.75" thickBot="1" x14ac:dyDescent="0.3">
      <c r="A83" s="37" t="s">
        <v>116</v>
      </c>
      <c r="B83" s="37"/>
      <c r="C83" s="50">
        <v>474.1</v>
      </c>
      <c r="D83" s="37" t="s">
        <v>4</v>
      </c>
      <c r="E83" s="50">
        <v>27888</v>
      </c>
    </row>
    <row r="84" spans="1:6" s="35" customFormat="1" ht="15.75" thickBot="1" x14ac:dyDescent="0.3">
      <c r="A84" s="37" t="s">
        <v>117</v>
      </c>
      <c r="B84" s="37"/>
      <c r="C84" s="50">
        <v>474.1</v>
      </c>
      <c r="D84" s="37" t="s">
        <v>4</v>
      </c>
      <c r="E84" s="50">
        <v>27888</v>
      </c>
    </row>
    <row r="85" spans="1:6" s="35" customFormat="1" ht="15.75" thickBot="1" x14ac:dyDescent="0.3">
      <c r="A85" s="37" t="s">
        <v>118</v>
      </c>
      <c r="B85" s="37"/>
      <c r="C85" s="50">
        <v>66855.72</v>
      </c>
      <c r="D85" s="37" t="s">
        <v>4</v>
      </c>
      <c r="E85" s="50">
        <v>27288.05</v>
      </c>
    </row>
    <row r="86" spans="1:6" s="35" customFormat="1" ht="15.75" thickBot="1" x14ac:dyDescent="0.3">
      <c r="A86" s="37" t="s">
        <v>119</v>
      </c>
      <c r="B86" s="37"/>
      <c r="C86" s="50">
        <v>73412.61</v>
      </c>
      <c r="D86" s="37" t="s">
        <v>4</v>
      </c>
      <c r="E86" s="50">
        <v>26695.5</v>
      </c>
    </row>
    <row r="87" spans="1:6" s="35" customFormat="1" ht="15.75" thickBot="1" x14ac:dyDescent="0.3">
      <c r="A87" s="37" t="s">
        <v>120</v>
      </c>
      <c r="B87" s="37"/>
      <c r="C87" s="50">
        <v>1083.1600000000001</v>
      </c>
      <c r="D87" s="37" t="s">
        <v>56</v>
      </c>
      <c r="E87" s="50">
        <v>13</v>
      </c>
    </row>
    <row r="88" spans="1:6" s="35" customFormat="1" ht="15.75" thickBot="1" x14ac:dyDescent="0.3">
      <c r="A88" s="37" t="s">
        <v>121</v>
      </c>
      <c r="B88" s="37"/>
      <c r="C88" s="50">
        <v>776.58</v>
      </c>
      <c r="D88" s="37" t="s">
        <v>56</v>
      </c>
      <c r="E88" s="50">
        <v>1</v>
      </c>
    </row>
    <row r="89" spans="1:6" s="35" customFormat="1" ht="15.75" thickBot="1" x14ac:dyDescent="0.3">
      <c r="A89" s="37" t="s">
        <v>39</v>
      </c>
      <c r="B89" s="37"/>
      <c r="C89" s="50">
        <v>6200</v>
      </c>
      <c r="D89" s="37" t="s">
        <v>40</v>
      </c>
      <c r="E89" s="50">
        <v>62</v>
      </c>
    </row>
    <row r="90" spans="1:6" x14ac:dyDescent="0.25">
      <c r="A90" s="12" t="s">
        <v>26</v>
      </c>
      <c r="B90" s="13">
        <f>B91</f>
        <v>4576.2711864406783</v>
      </c>
      <c r="C90" s="14">
        <f>C91</f>
        <v>5400</v>
      </c>
      <c r="D90" s="15"/>
      <c r="E90" s="16"/>
    </row>
    <row r="91" spans="1:6" ht="45" x14ac:dyDescent="0.25">
      <c r="A91" s="26" t="s">
        <v>9</v>
      </c>
      <c r="B91" s="27">
        <f>C91/1.18</f>
        <v>4576.2711864406783</v>
      </c>
      <c r="C91" s="28">
        <f>E91*12*5</f>
        <v>5400</v>
      </c>
      <c r="D91" s="26" t="s">
        <v>7</v>
      </c>
      <c r="E91" s="26">
        <v>90</v>
      </c>
    </row>
    <row r="92" spans="1:6" x14ac:dyDescent="0.25">
      <c r="A92" s="12" t="s">
        <v>98</v>
      </c>
      <c r="B92" s="29" t="e">
        <f>B12+B15+B18+#REF!+B42+#REF!+B73+B74+B75+#REF!+B77+B80+B82+B90</f>
        <v>#REF!</v>
      </c>
      <c r="C92" s="51">
        <f>C12+C15+C18+C20+C27+C42+C75+C77+C82+C80+C72</f>
        <v>967587.41</v>
      </c>
      <c r="D92" s="16" t="s">
        <v>91</v>
      </c>
      <c r="E92" s="16"/>
      <c r="F92" s="44" t="b">
        <f>C92=[1]Лист1!$C$71</f>
        <v>0</v>
      </c>
    </row>
    <row r="93" spans="1:6" x14ac:dyDescent="0.25">
      <c r="A93" s="12" t="s">
        <v>99</v>
      </c>
      <c r="B93" s="30"/>
      <c r="C93" s="52">
        <f>C92*1.2+C90</f>
        <v>1166504.892</v>
      </c>
      <c r="D93" s="16" t="s">
        <v>91</v>
      </c>
      <c r="E93" s="16"/>
    </row>
    <row r="94" spans="1:6" x14ac:dyDescent="0.25">
      <c r="A94" s="12" t="s">
        <v>100</v>
      </c>
      <c r="B94" s="30"/>
      <c r="C94" s="52">
        <f>C5+C8-C93</f>
        <v>137411.49800000014</v>
      </c>
      <c r="D94" s="16" t="s">
        <v>91</v>
      </c>
      <c r="E94" s="16"/>
    </row>
    <row r="95" spans="1:6" ht="28.5" x14ac:dyDescent="0.25">
      <c r="A95" s="12" t="s">
        <v>101</v>
      </c>
      <c r="B95" s="30"/>
      <c r="C95" s="52">
        <f>C94+C7</f>
        <v>249970.87800000003</v>
      </c>
      <c r="D95" s="16" t="s">
        <v>91</v>
      </c>
      <c r="E95" s="16"/>
    </row>
  </sheetData>
  <mergeCells count="4">
    <mergeCell ref="A1:E1"/>
    <mergeCell ref="A11:E11"/>
    <mergeCell ref="C2:E2"/>
    <mergeCell ref="A4:E4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activeCell="A5" sqref="A5:XFD6"/>
    </sheetView>
  </sheetViews>
  <sheetFormatPr defaultRowHeight="15" x14ac:dyDescent="0.25"/>
  <cols>
    <col min="1" max="1" width="96.85546875" customWidth="1"/>
    <col min="2" max="2" width="96.85546875" style="35" hidden="1" customWidth="1"/>
    <col min="3" max="3" width="13.140625" customWidth="1"/>
    <col min="4" max="4" width="12.85546875" customWidth="1"/>
    <col min="5" max="5" width="24.5703125" customWidth="1"/>
  </cols>
  <sheetData>
    <row r="1" spans="1:5" x14ac:dyDescent="0.25">
      <c r="A1" s="35" t="s">
        <v>48</v>
      </c>
      <c r="C1" s="35"/>
      <c r="D1" s="35"/>
      <c r="E1" s="35"/>
    </row>
    <row r="2" spans="1:5" x14ac:dyDescent="0.25">
      <c r="A2" s="35" t="s">
        <v>49</v>
      </c>
      <c r="C2" s="35"/>
      <c r="D2" s="35"/>
      <c r="E2" s="35"/>
    </row>
    <row r="3" spans="1:5" ht="15.75" thickBot="1" x14ac:dyDescent="0.3">
      <c r="A3" s="35"/>
      <c r="C3" s="35"/>
      <c r="D3" s="35"/>
      <c r="E3" s="35"/>
    </row>
    <row r="4" spans="1:5" ht="15.75" thickBot="1" x14ac:dyDescent="0.3">
      <c r="A4" s="36" t="s">
        <v>47</v>
      </c>
      <c r="B4" s="36"/>
      <c r="C4" s="36" t="s">
        <v>50</v>
      </c>
      <c r="D4" s="36" t="s">
        <v>46</v>
      </c>
      <c r="E4" s="36" t="s">
        <v>45</v>
      </c>
    </row>
    <row r="5" spans="1:5" ht="15.75" thickBot="1" x14ac:dyDescent="0.3">
      <c r="A5" s="37" t="s">
        <v>51</v>
      </c>
      <c r="B5" s="37"/>
      <c r="C5" s="38">
        <v>40892.839999999997</v>
      </c>
      <c r="D5" s="37" t="s">
        <v>13</v>
      </c>
      <c r="E5" s="38">
        <v>772</v>
      </c>
    </row>
    <row r="6" spans="1:5" ht="15.75" thickBot="1" x14ac:dyDescent="0.3">
      <c r="A6" s="37" t="s">
        <v>52</v>
      </c>
      <c r="B6" s="37"/>
      <c r="C6" s="38">
        <v>65364.98</v>
      </c>
      <c r="D6" s="37" t="s">
        <v>13</v>
      </c>
      <c r="E6" s="38">
        <v>1234</v>
      </c>
    </row>
    <row r="7" spans="1:5" s="42" customFormat="1" ht="15.75" thickBot="1" x14ac:dyDescent="0.3">
      <c r="A7" s="40" t="s">
        <v>44</v>
      </c>
      <c r="B7" s="40"/>
      <c r="C7" s="41">
        <v>2422.65</v>
      </c>
      <c r="D7" s="40" t="s">
        <v>43</v>
      </c>
      <c r="E7" s="41">
        <v>5</v>
      </c>
    </row>
    <row r="8" spans="1:5" s="42" customFormat="1" ht="15.75" thickBot="1" x14ac:dyDescent="0.3">
      <c r="A8" s="40" t="s">
        <v>53</v>
      </c>
      <c r="B8" s="40"/>
      <c r="C8" s="41">
        <v>1672.49</v>
      </c>
      <c r="D8" s="40" t="s">
        <v>4</v>
      </c>
      <c r="E8" s="41">
        <v>18583.2</v>
      </c>
    </row>
    <row r="9" spans="1:5" s="42" customFormat="1" ht="15.75" thickBot="1" x14ac:dyDescent="0.3">
      <c r="A9" s="40" t="s">
        <v>54</v>
      </c>
      <c r="B9" s="40"/>
      <c r="C9" s="41">
        <v>2508.73</v>
      </c>
      <c r="D9" s="40" t="s">
        <v>4</v>
      </c>
      <c r="E9" s="41">
        <v>27874.799999999999</v>
      </c>
    </row>
    <row r="10" spans="1:5" s="42" customFormat="1" ht="15.75" thickBot="1" x14ac:dyDescent="0.3">
      <c r="A10" s="40" t="s">
        <v>34</v>
      </c>
      <c r="B10" s="40"/>
      <c r="C10" s="41">
        <v>1725.3</v>
      </c>
      <c r="D10" s="40" t="s">
        <v>4</v>
      </c>
      <c r="E10" s="41">
        <v>1215</v>
      </c>
    </row>
    <row r="11" spans="1:5" s="42" customFormat="1" ht="15.75" thickBot="1" x14ac:dyDescent="0.3">
      <c r="A11" s="40" t="s">
        <v>34</v>
      </c>
      <c r="B11" s="40"/>
      <c r="C11" s="41">
        <v>1725.3</v>
      </c>
      <c r="D11" s="40" t="s">
        <v>4</v>
      </c>
      <c r="E11" s="41">
        <v>1215</v>
      </c>
    </row>
    <row r="12" spans="1:5" s="42" customFormat="1" ht="15.75" thickBot="1" x14ac:dyDescent="0.3">
      <c r="A12" s="40" t="s">
        <v>28</v>
      </c>
      <c r="B12" s="40"/>
      <c r="C12" s="41">
        <v>5665.52</v>
      </c>
      <c r="D12" s="40" t="s">
        <v>29</v>
      </c>
      <c r="E12" s="41">
        <v>7</v>
      </c>
    </row>
    <row r="13" spans="1:5" s="42" customFormat="1" ht="15.75" thickBot="1" x14ac:dyDescent="0.3">
      <c r="A13" s="40" t="s">
        <v>55</v>
      </c>
      <c r="B13" s="40"/>
      <c r="C13" s="41">
        <v>1978.55</v>
      </c>
      <c r="D13" s="40" t="s">
        <v>56</v>
      </c>
      <c r="E13" s="41">
        <v>5</v>
      </c>
    </row>
    <row r="14" spans="1:5" s="42" customFormat="1" ht="15.75" thickBot="1" x14ac:dyDescent="0.3">
      <c r="A14" s="40" t="s">
        <v>57</v>
      </c>
      <c r="B14" s="40"/>
      <c r="C14" s="41">
        <v>79.400000000000006</v>
      </c>
      <c r="D14" s="40" t="s">
        <v>56</v>
      </c>
      <c r="E14" s="41">
        <v>1</v>
      </c>
    </row>
    <row r="15" spans="1:5" s="42" customFormat="1" ht="15.75" thickBot="1" x14ac:dyDescent="0.3">
      <c r="A15" s="40" t="s">
        <v>58</v>
      </c>
      <c r="B15" s="40"/>
      <c r="C15" s="41">
        <v>7088.64</v>
      </c>
      <c r="D15" s="40" t="s">
        <v>56</v>
      </c>
      <c r="E15" s="41">
        <v>6</v>
      </c>
    </row>
    <row r="16" spans="1:5" s="43" customFormat="1" ht="15.75" thickBot="1" x14ac:dyDescent="0.3">
      <c r="A16" s="37" t="s">
        <v>39</v>
      </c>
      <c r="B16" s="37"/>
      <c r="C16" s="38">
        <v>1000</v>
      </c>
      <c r="D16" s="37" t="s">
        <v>40</v>
      </c>
      <c r="E16" s="38">
        <v>10</v>
      </c>
    </row>
    <row r="17" spans="1:5" s="42" customFormat="1" ht="15.75" thickBot="1" x14ac:dyDescent="0.3">
      <c r="A17" s="40" t="s">
        <v>59</v>
      </c>
      <c r="B17" s="40"/>
      <c r="C17" s="41">
        <v>771.18</v>
      </c>
      <c r="D17" s="40" t="s">
        <v>56</v>
      </c>
      <c r="E17" s="41">
        <v>2</v>
      </c>
    </row>
    <row r="18" spans="1:5" ht="15.75" thickBot="1" x14ac:dyDescent="0.3">
      <c r="A18" s="37" t="s">
        <v>60</v>
      </c>
      <c r="B18" s="37"/>
      <c r="C18" s="38">
        <v>218.91</v>
      </c>
      <c r="D18" s="37" t="s">
        <v>4</v>
      </c>
      <c r="E18" s="38">
        <v>12876.95</v>
      </c>
    </row>
    <row r="19" spans="1:5" s="42" customFormat="1" ht="15.75" thickBot="1" x14ac:dyDescent="0.3">
      <c r="A19" s="40" t="s">
        <v>61</v>
      </c>
      <c r="B19" s="40"/>
      <c r="C19" s="41">
        <v>3825.97</v>
      </c>
      <c r="D19" s="40" t="s">
        <v>56</v>
      </c>
      <c r="E19" s="41">
        <v>1</v>
      </c>
    </row>
    <row r="20" spans="1:5" s="42" customFormat="1" ht="15.75" thickBot="1" x14ac:dyDescent="0.3">
      <c r="A20" s="40" t="s">
        <v>32</v>
      </c>
      <c r="B20" s="40"/>
      <c r="C20" s="41">
        <v>280.7</v>
      </c>
      <c r="D20" s="40" t="s">
        <v>6</v>
      </c>
      <c r="E20" s="41">
        <v>1</v>
      </c>
    </row>
    <row r="21" spans="1:5" s="42" customFormat="1" ht="15.75" thickBot="1" x14ac:dyDescent="0.3">
      <c r="A21" s="40" t="s">
        <v>32</v>
      </c>
      <c r="B21" s="40"/>
      <c r="C21" s="41">
        <v>3649.1</v>
      </c>
      <c r="D21" s="40" t="s">
        <v>6</v>
      </c>
      <c r="E21" s="41">
        <v>13</v>
      </c>
    </row>
    <row r="22" spans="1:5" s="42" customFormat="1" ht="15.75" thickBot="1" x14ac:dyDescent="0.3">
      <c r="A22" s="40" t="s">
        <v>32</v>
      </c>
      <c r="B22" s="40"/>
      <c r="C22" s="41">
        <v>2090.4</v>
      </c>
      <c r="D22" s="40" t="s">
        <v>6</v>
      </c>
      <c r="E22" s="41">
        <v>15</v>
      </c>
    </row>
    <row r="23" spans="1:5" s="42" customFormat="1" ht="15.75" thickBot="1" x14ac:dyDescent="0.3">
      <c r="A23" s="40" t="s">
        <v>27</v>
      </c>
      <c r="B23" s="40"/>
      <c r="C23" s="41">
        <v>4691.7</v>
      </c>
      <c r="D23" s="40" t="s">
        <v>6</v>
      </c>
      <c r="E23" s="41">
        <v>15</v>
      </c>
    </row>
    <row r="24" spans="1:5" s="42" customFormat="1" ht="15.75" thickBot="1" x14ac:dyDescent="0.3">
      <c r="A24" s="40" t="s">
        <v>27</v>
      </c>
      <c r="B24" s="40"/>
      <c r="C24" s="41">
        <v>6061.44</v>
      </c>
      <c r="D24" s="40" t="s">
        <v>6</v>
      </c>
      <c r="E24" s="41">
        <v>22</v>
      </c>
    </row>
    <row r="25" spans="1:5" s="42" customFormat="1" ht="15.75" thickBot="1" x14ac:dyDescent="0.3">
      <c r="A25" s="40" t="s">
        <v>41</v>
      </c>
      <c r="B25" s="40"/>
      <c r="C25" s="41">
        <v>2535.48</v>
      </c>
      <c r="D25" s="40" t="s">
        <v>56</v>
      </c>
      <c r="E25" s="41">
        <v>2</v>
      </c>
    </row>
    <row r="26" spans="1:5" s="42" customFormat="1" ht="15.75" thickBot="1" x14ac:dyDescent="0.3">
      <c r="A26" s="40" t="s">
        <v>62</v>
      </c>
      <c r="B26" s="40"/>
      <c r="C26" s="41">
        <v>5465.16</v>
      </c>
      <c r="D26" s="40" t="s">
        <v>6</v>
      </c>
      <c r="E26" s="41">
        <v>9</v>
      </c>
    </row>
    <row r="27" spans="1:5" s="42" customFormat="1" ht="15.75" thickBot="1" x14ac:dyDescent="0.3">
      <c r="A27" s="40" t="s">
        <v>63</v>
      </c>
      <c r="B27" s="40"/>
      <c r="C27" s="41">
        <v>522555</v>
      </c>
      <c r="D27" s="40" t="s">
        <v>4</v>
      </c>
      <c r="E27" s="41">
        <v>550</v>
      </c>
    </row>
    <row r="28" spans="1:5" s="42" customFormat="1" ht="15.75" thickBot="1" x14ac:dyDescent="0.3">
      <c r="A28" s="40" t="s">
        <v>64</v>
      </c>
      <c r="B28" s="40"/>
      <c r="C28" s="41">
        <v>1237.28</v>
      </c>
      <c r="D28" s="40" t="s">
        <v>4</v>
      </c>
      <c r="E28" s="41">
        <v>1.8</v>
      </c>
    </row>
    <row r="29" spans="1:5" s="42" customFormat="1" ht="15.75" thickBot="1" x14ac:dyDescent="0.3">
      <c r="A29" s="40" t="s">
        <v>65</v>
      </c>
      <c r="B29" s="40"/>
      <c r="C29" s="41">
        <v>1219.98</v>
      </c>
      <c r="D29" s="40" t="s">
        <v>56</v>
      </c>
      <c r="E29" s="41">
        <v>2</v>
      </c>
    </row>
    <row r="30" spans="1:5" s="42" customFormat="1" ht="15.75" thickBot="1" x14ac:dyDescent="0.3">
      <c r="A30" s="40" t="s">
        <v>66</v>
      </c>
      <c r="B30" s="40"/>
      <c r="C30" s="41">
        <v>954.41</v>
      </c>
      <c r="D30" s="40" t="s">
        <v>56</v>
      </c>
      <c r="E30" s="41">
        <v>1</v>
      </c>
    </row>
    <row r="31" spans="1:5" s="42" customFormat="1" ht="15.75" thickBot="1" x14ac:dyDescent="0.3">
      <c r="A31" s="40" t="s">
        <v>67</v>
      </c>
      <c r="B31" s="40"/>
      <c r="C31" s="41">
        <v>21756.84</v>
      </c>
      <c r="D31" s="40" t="s">
        <v>6</v>
      </c>
      <c r="E31" s="41">
        <v>6</v>
      </c>
    </row>
    <row r="32" spans="1:5" s="42" customFormat="1" ht="15.75" thickBot="1" x14ac:dyDescent="0.3">
      <c r="A32" s="40" t="s">
        <v>37</v>
      </c>
      <c r="B32" s="40"/>
      <c r="C32" s="41">
        <v>1030</v>
      </c>
      <c r="D32" s="40" t="s">
        <v>30</v>
      </c>
      <c r="E32" s="41">
        <v>1</v>
      </c>
    </row>
    <row r="33" spans="1:5" s="42" customFormat="1" ht="15.75" thickBot="1" x14ac:dyDescent="0.3">
      <c r="A33" s="40" t="s">
        <v>68</v>
      </c>
      <c r="B33" s="40"/>
      <c r="C33" s="41">
        <v>4419</v>
      </c>
      <c r="D33" s="40" t="s">
        <v>6</v>
      </c>
      <c r="E33" s="41">
        <v>3</v>
      </c>
    </row>
    <row r="34" spans="1:5" s="42" customFormat="1" ht="15.75" thickBot="1" x14ac:dyDescent="0.3">
      <c r="A34" s="40" t="s">
        <v>69</v>
      </c>
      <c r="B34" s="40"/>
      <c r="C34" s="41">
        <v>5769.5</v>
      </c>
      <c r="D34" s="40" t="s">
        <v>6</v>
      </c>
      <c r="E34" s="41">
        <v>2.75</v>
      </c>
    </row>
    <row r="35" spans="1:5" s="42" customFormat="1" ht="15.75" thickBot="1" x14ac:dyDescent="0.3">
      <c r="A35" s="40" t="s">
        <v>70</v>
      </c>
      <c r="B35" s="40"/>
      <c r="C35" s="41">
        <v>2169.75</v>
      </c>
      <c r="D35" s="40" t="s">
        <v>6</v>
      </c>
      <c r="E35" s="41">
        <v>2.75</v>
      </c>
    </row>
    <row r="36" spans="1:5" s="42" customFormat="1" ht="15.75" thickBot="1" x14ac:dyDescent="0.3">
      <c r="A36" s="40" t="s">
        <v>71</v>
      </c>
      <c r="B36" s="40"/>
      <c r="C36" s="41">
        <v>14866.56</v>
      </c>
      <c r="D36" s="40" t="s">
        <v>4</v>
      </c>
      <c r="E36" s="41">
        <v>18583.2</v>
      </c>
    </row>
    <row r="37" spans="1:5" s="42" customFormat="1" ht="15.75" thickBot="1" x14ac:dyDescent="0.3">
      <c r="A37" s="40" t="s">
        <v>72</v>
      </c>
      <c r="B37" s="40"/>
      <c r="C37" s="41">
        <v>25087.32</v>
      </c>
      <c r="D37" s="40" t="s">
        <v>4</v>
      </c>
      <c r="E37" s="41">
        <v>27874.799999999999</v>
      </c>
    </row>
    <row r="38" spans="1:5" s="42" customFormat="1" ht="15.75" thickBot="1" x14ac:dyDescent="0.3">
      <c r="A38" s="40" t="s">
        <v>73</v>
      </c>
      <c r="B38" s="40"/>
      <c r="C38" s="41">
        <v>25416.94</v>
      </c>
      <c r="D38" s="40" t="s">
        <v>4</v>
      </c>
      <c r="E38" s="41">
        <v>15985.5</v>
      </c>
    </row>
    <row r="39" spans="1:5" s="42" customFormat="1" ht="15.75" thickBot="1" x14ac:dyDescent="0.3">
      <c r="A39" s="40" t="s">
        <v>74</v>
      </c>
      <c r="B39" s="40"/>
      <c r="C39" s="41">
        <v>42673.23</v>
      </c>
      <c r="D39" s="40" t="s">
        <v>4</v>
      </c>
      <c r="E39" s="41">
        <v>25706.76</v>
      </c>
    </row>
    <row r="40" spans="1:5" ht="15.75" thickBot="1" x14ac:dyDescent="0.3">
      <c r="A40" s="37" t="s">
        <v>75</v>
      </c>
      <c r="B40" s="37"/>
      <c r="C40" s="38">
        <v>42958.55</v>
      </c>
      <c r="D40" s="37" t="s">
        <v>4</v>
      </c>
      <c r="E40" s="38">
        <v>17534.099999999999</v>
      </c>
    </row>
    <row r="41" spans="1:5" ht="15.75" thickBot="1" x14ac:dyDescent="0.3">
      <c r="A41" s="37" t="s">
        <v>76</v>
      </c>
      <c r="B41" s="37"/>
      <c r="C41" s="38">
        <v>68293.259999999995</v>
      </c>
      <c r="D41" s="37" t="s">
        <v>4</v>
      </c>
      <c r="E41" s="38">
        <v>27874.799999999999</v>
      </c>
    </row>
    <row r="42" spans="1:5" s="42" customFormat="1" ht="15.75" thickBot="1" x14ac:dyDescent="0.3">
      <c r="A42" s="40" t="s">
        <v>77</v>
      </c>
      <c r="B42" s="40"/>
      <c r="C42" s="41">
        <v>1450.96</v>
      </c>
      <c r="D42" s="40" t="s">
        <v>29</v>
      </c>
      <c r="E42" s="41">
        <v>2</v>
      </c>
    </row>
    <row r="43" spans="1:5" s="42" customFormat="1" ht="15.75" thickBot="1" x14ac:dyDescent="0.3">
      <c r="A43" s="40" t="s">
        <v>78</v>
      </c>
      <c r="B43" s="40"/>
      <c r="C43" s="41">
        <v>69872.83</v>
      </c>
      <c r="D43" s="40" t="s">
        <v>4</v>
      </c>
      <c r="E43" s="41">
        <v>18583.2</v>
      </c>
    </row>
    <row r="44" spans="1:5" s="42" customFormat="1" ht="15.75" thickBot="1" x14ac:dyDescent="0.3">
      <c r="A44" s="40" t="s">
        <v>79</v>
      </c>
      <c r="B44" s="40"/>
      <c r="C44" s="41">
        <v>110105.46</v>
      </c>
      <c r="D44" s="40" t="s">
        <v>4</v>
      </c>
      <c r="E44" s="41">
        <v>27874.799999999999</v>
      </c>
    </row>
    <row r="45" spans="1:5" s="42" customFormat="1" ht="15.75" thickBot="1" x14ac:dyDescent="0.3">
      <c r="A45" s="40" t="s">
        <v>80</v>
      </c>
      <c r="B45" s="40"/>
      <c r="C45" s="41">
        <v>420.6</v>
      </c>
      <c r="D45" s="40" t="s">
        <v>56</v>
      </c>
      <c r="E45" s="41">
        <v>1</v>
      </c>
    </row>
    <row r="46" spans="1:5" s="42" customFormat="1" ht="15.75" thickBot="1" x14ac:dyDescent="0.3">
      <c r="A46" s="40" t="s">
        <v>80</v>
      </c>
      <c r="B46" s="40"/>
      <c r="C46" s="41">
        <v>240.9</v>
      </c>
      <c r="D46" s="40" t="s">
        <v>56</v>
      </c>
      <c r="E46" s="41">
        <v>1</v>
      </c>
    </row>
    <row r="47" spans="1:5" s="42" customFormat="1" ht="15.75" thickBot="1" x14ac:dyDescent="0.3">
      <c r="A47" s="40" t="s">
        <v>81</v>
      </c>
      <c r="B47" s="40"/>
      <c r="C47" s="41">
        <v>3098.55</v>
      </c>
      <c r="D47" s="40" t="s">
        <v>5</v>
      </c>
      <c r="E47" s="41">
        <v>3</v>
      </c>
    </row>
    <row r="48" spans="1:5" s="42" customFormat="1" ht="15.75" thickBot="1" x14ac:dyDescent="0.3">
      <c r="A48" s="40" t="s">
        <v>31</v>
      </c>
      <c r="B48" s="40"/>
      <c r="C48" s="41">
        <v>538.79999999999995</v>
      </c>
      <c r="D48" s="40" t="s">
        <v>56</v>
      </c>
      <c r="E48" s="41">
        <v>3</v>
      </c>
    </row>
    <row r="49" spans="1:5" s="42" customFormat="1" ht="15.75" thickBot="1" x14ac:dyDescent="0.3">
      <c r="A49" s="40" t="s">
        <v>31</v>
      </c>
      <c r="B49" s="40"/>
      <c r="C49" s="41">
        <v>171.34</v>
      </c>
      <c r="D49" s="40" t="s">
        <v>56</v>
      </c>
      <c r="E49" s="41">
        <v>1</v>
      </c>
    </row>
    <row r="50" spans="1:5" s="42" customFormat="1" ht="15.75" thickBot="1" x14ac:dyDescent="0.3">
      <c r="A50" s="40" t="s">
        <v>82</v>
      </c>
      <c r="B50" s="40"/>
      <c r="C50" s="41">
        <v>245.03</v>
      </c>
      <c r="D50" s="40" t="s">
        <v>4</v>
      </c>
      <c r="E50" s="41">
        <v>0.6</v>
      </c>
    </row>
    <row r="51" spans="1:5" s="42" customFormat="1" ht="15.75" thickBot="1" x14ac:dyDescent="0.3">
      <c r="A51" s="40" t="s">
        <v>82</v>
      </c>
      <c r="B51" s="40"/>
      <c r="C51" s="41">
        <v>3477.66</v>
      </c>
      <c r="D51" s="40" t="s">
        <v>56</v>
      </c>
      <c r="E51" s="41">
        <v>1.2</v>
      </c>
    </row>
    <row r="52" spans="1:5" s="42" customFormat="1" ht="15.75" thickBot="1" x14ac:dyDescent="0.3">
      <c r="A52" s="40" t="s">
        <v>82</v>
      </c>
      <c r="B52" s="40"/>
      <c r="C52" s="41">
        <v>547.24</v>
      </c>
      <c r="D52" s="40" t="s">
        <v>4</v>
      </c>
      <c r="E52" s="41">
        <v>4</v>
      </c>
    </row>
    <row r="53" spans="1:5" s="42" customFormat="1" ht="15.75" thickBot="1" x14ac:dyDescent="0.3">
      <c r="A53" s="40" t="s">
        <v>83</v>
      </c>
      <c r="B53" s="40"/>
      <c r="C53" s="41">
        <v>1486.66</v>
      </c>
      <c r="D53" s="40" t="s">
        <v>4</v>
      </c>
      <c r="E53" s="41">
        <v>18583.2</v>
      </c>
    </row>
    <row r="54" spans="1:5" s="42" customFormat="1" ht="15.75" thickBot="1" x14ac:dyDescent="0.3">
      <c r="A54" s="40" t="s">
        <v>84</v>
      </c>
      <c r="B54" s="40"/>
      <c r="C54" s="41">
        <v>2508.73</v>
      </c>
      <c r="D54" s="40" t="s">
        <v>4</v>
      </c>
      <c r="E54" s="41">
        <v>27874.799999999999</v>
      </c>
    </row>
    <row r="55" spans="1:5" s="42" customFormat="1" ht="15.75" thickBot="1" x14ac:dyDescent="0.3">
      <c r="A55" s="40" t="s">
        <v>85</v>
      </c>
      <c r="B55" s="40"/>
      <c r="C55" s="41">
        <v>7061.62</v>
      </c>
      <c r="D55" s="40" t="s">
        <v>4</v>
      </c>
      <c r="E55" s="41">
        <v>18583.2</v>
      </c>
    </row>
    <row r="56" spans="1:5" s="42" customFormat="1" ht="15.75" thickBot="1" x14ac:dyDescent="0.3">
      <c r="A56" s="40" t="s">
        <v>86</v>
      </c>
      <c r="B56" s="40"/>
      <c r="C56" s="41">
        <v>10592.42</v>
      </c>
      <c r="D56" s="40" t="s">
        <v>4</v>
      </c>
      <c r="E56" s="41">
        <v>27874.799999999999</v>
      </c>
    </row>
    <row r="57" spans="1:5" s="42" customFormat="1" ht="15.75" thickBot="1" x14ac:dyDescent="0.3">
      <c r="A57" s="40" t="s">
        <v>33</v>
      </c>
      <c r="B57" s="40"/>
      <c r="C57" s="41">
        <v>347.72</v>
      </c>
      <c r="D57" s="40" t="s">
        <v>56</v>
      </c>
      <c r="E57" s="41">
        <v>4</v>
      </c>
    </row>
    <row r="58" spans="1:5" s="42" customFormat="1" ht="15.75" thickBot="1" x14ac:dyDescent="0.3">
      <c r="A58" s="40" t="s">
        <v>87</v>
      </c>
      <c r="B58" s="40"/>
      <c r="C58" s="41">
        <v>251</v>
      </c>
      <c r="D58" s="40" t="s">
        <v>4</v>
      </c>
      <c r="E58" s="41">
        <v>1</v>
      </c>
    </row>
    <row r="59" spans="1:5" s="42" customFormat="1" ht="15.75" thickBot="1" x14ac:dyDescent="0.3">
      <c r="A59" s="40" t="s">
        <v>88</v>
      </c>
      <c r="B59" s="40"/>
      <c r="C59" s="41">
        <v>621.29999999999995</v>
      </c>
      <c r="D59" s="40" t="s">
        <v>6</v>
      </c>
      <c r="E59" s="41">
        <v>15</v>
      </c>
    </row>
    <row r="60" spans="1:5" s="42" customFormat="1" ht="15.75" thickBot="1" x14ac:dyDescent="0.3">
      <c r="A60" s="40" t="s">
        <v>42</v>
      </c>
      <c r="B60" s="40"/>
      <c r="C60" s="41">
        <v>2486.12</v>
      </c>
      <c r="D60" s="40" t="s">
        <v>29</v>
      </c>
      <c r="E60" s="41">
        <v>4</v>
      </c>
    </row>
    <row r="61" spans="1:5" s="42" customFormat="1" ht="15.75" thickBot="1" x14ac:dyDescent="0.3">
      <c r="A61" s="40" t="s">
        <v>89</v>
      </c>
      <c r="B61" s="40"/>
      <c r="C61" s="41">
        <v>33705</v>
      </c>
      <c r="D61" s="40" t="s">
        <v>6</v>
      </c>
      <c r="E61" s="41">
        <v>21</v>
      </c>
    </row>
    <row r="62" spans="1:5" ht="15.75" thickBot="1" x14ac:dyDescent="0.3">
      <c r="A62" s="37"/>
      <c r="B62" s="37"/>
      <c r="C62" s="39">
        <v>1191352.0000000002</v>
      </c>
      <c r="D62" s="37"/>
      <c r="E62" s="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workbookViewId="0">
      <selection activeCell="A24" sqref="A24:XFD24"/>
    </sheetView>
  </sheetViews>
  <sheetFormatPr defaultRowHeight="15" x14ac:dyDescent="0.25"/>
  <cols>
    <col min="1" max="1" width="70.5703125" style="35" customWidth="1"/>
    <col min="2" max="2" width="70.5703125" style="35" hidden="1" customWidth="1"/>
    <col min="3" max="3" width="12.5703125" style="35" customWidth="1"/>
    <col min="4" max="4" width="20.5703125" style="35" customWidth="1"/>
    <col min="5" max="5" width="12.5703125" style="35" customWidth="1"/>
    <col min="6" max="16384" width="9.140625" style="35"/>
  </cols>
  <sheetData>
    <row r="2" spans="1:6" x14ac:dyDescent="0.25">
      <c r="A2" s="35" t="s">
        <v>156</v>
      </c>
    </row>
    <row r="3" spans="1:6" x14ac:dyDescent="0.25">
      <c r="A3" s="35" t="s">
        <v>157</v>
      </c>
    </row>
    <row r="4" spans="1:6" ht="15.75" thickBot="1" x14ac:dyDescent="0.3"/>
    <row r="5" spans="1:6" ht="15.75" thickBot="1" x14ac:dyDescent="0.3">
      <c r="A5" s="36" t="s">
        <v>47</v>
      </c>
      <c r="B5" s="36"/>
      <c r="C5" s="36" t="s">
        <v>50</v>
      </c>
      <c r="D5" s="36" t="s">
        <v>46</v>
      </c>
      <c r="E5" s="36" t="s">
        <v>45</v>
      </c>
    </row>
    <row r="6" spans="1:6" ht="15.75" thickBot="1" x14ac:dyDescent="0.3">
      <c r="A6" s="37" t="s">
        <v>143</v>
      </c>
      <c r="B6" s="37"/>
      <c r="C6" s="50">
        <v>6258.81</v>
      </c>
      <c r="D6" s="37" t="s">
        <v>144</v>
      </c>
      <c r="E6" s="50">
        <v>1</v>
      </c>
      <c r="F6" s="35">
        <f>Лист2!C5</f>
        <v>40892.839999999997</v>
      </c>
    </row>
    <row r="7" spans="1:6" ht="15.75" thickBot="1" x14ac:dyDescent="0.3">
      <c r="A7" s="37" t="s">
        <v>106</v>
      </c>
      <c r="B7" s="37"/>
      <c r="C7" s="50">
        <v>12998.67</v>
      </c>
      <c r="D7" s="37" t="s">
        <v>13</v>
      </c>
      <c r="E7" s="50">
        <v>201</v>
      </c>
    </row>
    <row r="8" spans="1:6" ht="15.75" thickBot="1" x14ac:dyDescent="0.3">
      <c r="A8" s="37" t="s">
        <v>44</v>
      </c>
      <c r="B8" s="37"/>
      <c r="C8" s="50">
        <v>12477.3</v>
      </c>
      <c r="D8" s="37" t="s">
        <v>43</v>
      </c>
      <c r="E8" s="50">
        <v>22</v>
      </c>
    </row>
    <row r="9" spans="1:6" ht="15.75" thickBot="1" x14ac:dyDescent="0.3">
      <c r="A9" s="37" t="s">
        <v>107</v>
      </c>
      <c r="B9" s="37"/>
      <c r="C9" s="50">
        <v>2788.8</v>
      </c>
      <c r="D9" s="37" t="s">
        <v>4</v>
      </c>
      <c r="E9" s="50">
        <v>27888</v>
      </c>
    </row>
    <row r="10" spans="1:6" ht="15.75" thickBot="1" x14ac:dyDescent="0.3">
      <c r="A10" s="37" t="s">
        <v>108</v>
      </c>
      <c r="B10" s="37"/>
      <c r="C10" s="50">
        <v>2509.92</v>
      </c>
      <c r="D10" s="37" t="s">
        <v>4</v>
      </c>
      <c r="E10" s="50">
        <v>27888</v>
      </c>
    </row>
    <row r="11" spans="1:6" ht="15.75" thickBot="1" x14ac:dyDescent="0.3">
      <c r="A11" s="37" t="s">
        <v>113</v>
      </c>
      <c r="B11" s="37"/>
      <c r="C11" s="50">
        <v>3535.65</v>
      </c>
      <c r="D11" s="37" t="s">
        <v>4</v>
      </c>
      <c r="E11" s="50">
        <v>1215</v>
      </c>
    </row>
    <row r="12" spans="1:6" ht="15.75" thickBot="1" x14ac:dyDescent="0.3">
      <c r="A12" s="37" t="s">
        <v>145</v>
      </c>
      <c r="B12" s="37"/>
      <c r="C12" s="50">
        <v>564</v>
      </c>
      <c r="D12" s="37" t="s">
        <v>56</v>
      </c>
      <c r="E12" s="50">
        <v>6</v>
      </c>
    </row>
    <row r="13" spans="1:6" ht="15.75" thickBot="1" x14ac:dyDescent="0.3">
      <c r="A13" s="37" t="s">
        <v>28</v>
      </c>
      <c r="B13" s="37"/>
      <c r="C13" s="50">
        <v>4046.8</v>
      </c>
      <c r="D13" s="37" t="s">
        <v>29</v>
      </c>
      <c r="E13" s="50">
        <v>5</v>
      </c>
    </row>
    <row r="14" spans="1:6" ht="15.75" thickBot="1" x14ac:dyDescent="0.3">
      <c r="A14" s="37" t="s">
        <v>122</v>
      </c>
      <c r="B14" s="37"/>
      <c r="C14" s="50">
        <v>736.57</v>
      </c>
      <c r="D14" s="37" t="s">
        <v>56</v>
      </c>
      <c r="E14" s="50">
        <v>1</v>
      </c>
    </row>
    <row r="15" spans="1:6" ht="15.75" thickBot="1" x14ac:dyDescent="0.3">
      <c r="A15" s="37" t="s">
        <v>123</v>
      </c>
      <c r="B15" s="37"/>
      <c r="C15" s="50">
        <v>33263.300000000003</v>
      </c>
      <c r="D15" s="37" t="s">
        <v>56</v>
      </c>
      <c r="E15" s="50">
        <v>35</v>
      </c>
    </row>
    <row r="16" spans="1:6" ht="15.75" thickBot="1" x14ac:dyDescent="0.3">
      <c r="A16" s="37" t="s">
        <v>146</v>
      </c>
      <c r="B16" s="37"/>
      <c r="C16" s="50">
        <v>38136.35</v>
      </c>
      <c r="D16" s="37" t="s">
        <v>147</v>
      </c>
      <c r="E16" s="50">
        <v>35</v>
      </c>
    </row>
    <row r="17" spans="1:5" ht="15.75" thickBot="1" x14ac:dyDescent="0.3">
      <c r="A17" s="37" t="s">
        <v>57</v>
      </c>
      <c r="B17" s="37"/>
      <c r="C17" s="50">
        <v>1746.8</v>
      </c>
      <c r="D17" s="37" t="s">
        <v>56</v>
      </c>
      <c r="E17" s="50">
        <v>22</v>
      </c>
    </row>
    <row r="18" spans="1:5" ht="15.75" thickBot="1" x14ac:dyDescent="0.3">
      <c r="A18" s="37" t="s">
        <v>148</v>
      </c>
      <c r="B18" s="37"/>
      <c r="C18" s="50">
        <v>230.61</v>
      </c>
      <c r="D18" s="37" t="s">
        <v>56</v>
      </c>
      <c r="E18" s="50">
        <v>1</v>
      </c>
    </row>
    <row r="19" spans="1:5" ht="15.75" thickBot="1" x14ac:dyDescent="0.3">
      <c r="A19" s="37" t="s">
        <v>39</v>
      </c>
      <c r="B19" s="37"/>
      <c r="C19" s="50">
        <v>6200</v>
      </c>
      <c r="D19" s="37" t="s">
        <v>40</v>
      </c>
      <c r="E19" s="50">
        <v>62</v>
      </c>
    </row>
    <row r="20" spans="1:5" ht="15.75" thickBot="1" x14ac:dyDescent="0.3">
      <c r="A20" s="37" t="s">
        <v>124</v>
      </c>
      <c r="B20" s="37"/>
      <c r="C20" s="50">
        <v>1543.87</v>
      </c>
      <c r="D20" s="37" t="s">
        <v>125</v>
      </c>
      <c r="E20" s="50">
        <v>1</v>
      </c>
    </row>
    <row r="21" spans="1:5" ht="15.75" thickBot="1" x14ac:dyDescent="0.3">
      <c r="A21" s="37" t="s">
        <v>116</v>
      </c>
      <c r="B21" s="37"/>
      <c r="C21" s="50">
        <v>474.1</v>
      </c>
      <c r="D21" s="37" t="s">
        <v>4</v>
      </c>
      <c r="E21" s="50">
        <v>27888</v>
      </c>
    </row>
    <row r="22" spans="1:5" ht="15.75" thickBot="1" x14ac:dyDescent="0.3">
      <c r="A22" s="37" t="s">
        <v>117</v>
      </c>
      <c r="B22" s="37"/>
      <c r="C22" s="50">
        <v>474.1</v>
      </c>
      <c r="D22" s="37" t="s">
        <v>4</v>
      </c>
      <c r="E22" s="50">
        <v>27888</v>
      </c>
    </row>
    <row r="23" spans="1:5" ht="15.75" thickBot="1" x14ac:dyDescent="0.3">
      <c r="A23" s="37" t="s">
        <v>126</v>
      </c>
      <c r="B23" s="37"/>
      <c r="C23" s="50">
        <v>762.86</v>
      </c>
      <c r="D23" s="37" t="s">
        <v>125</v>
      </c>
      <c r="E23" s="50">
        <v>2</v>
      </c>
    </row>
    <row r="24" spans="1:5" ht="15.75" thickBot="1" x14ac:dyDescent="0.3">
      <c r="A24" s="37" t="s">
        <v>127</v>
      </c>
      <c r="B24" s="37"/>
      <c r="C24" s="50">
        <v>597.87</v>
      </c>
      <c r="D24" s="37" t="s">
        <v>56</v>
      </c>
      <c r="E24" s="50">
        <v>3</v>
      </c>
    </row>
    <row r="25" spans="1:5" ht="15.75" thickBot="1" x14ac:dyDescent="0.3">
      <c r="A25" s="37" t="s">
        <v>128</v>
      </c>
      <c r="B25" s="37"/>
      <c r="C25" s="50">
        <v>1117.43</v>
      </c>
      <c r="D25" s="37" t="s">
        <v>56</v>
      </c>
      <c r="E25" s="50">
        <v>1</v>
      </c>
    </row>
    <row r="26" spans="1:5" ht="15.75" thickBot="1" x14ac:dyDescent="0.3">
      <c r="A26" s="37" t="s">
        <v>120</v>
      </c>
      <c r="B26" s="37"/>
      <c r="C26" s="50">
        <v>1083.1600000000001</v>
      </c>
      <c r="D26" s="37" t="s">
        <v>56</v>
      </c>
      <c r="E26" s="50">
        <v>13</v>
      </c>
    </row>
    <row r="27" spans="1:5" ht="15.75" thickBot="1" x14ac:dyDescent="0.3">
      <c r="A27" s="37" t="s">
        <v>32</v>
      </c>
      <c r="B27" s="37"/>
      <c r="C27" s="50">
        <v>139.36000000000001</v>
      </c>
      <c r="D27" s="37" t="s">
        <v>6</v>
      </c>
      <c r="E27" s="50">
        <v>1</v>
      </c>
    </row>
    <row r="28" spans="1:5" ht="15.75" thickBot="1" x14ac:dyDescent="0.3">
      <c r="A28" s="37" t="s">
        <v>32</v>
      </c>
      <c r="B28" s="37"/>
      <c r="C28" s="50">
        <v>6689.28</v>
      </c>
      <c r="D28" s="37" t="s">
        <v>6</v>
      </c>
      <c r="E28" s="50">
        <v>48</v>
      </c>
    </row>
    <row r="29" spans="1:5" ht="15.75" thickBot="1" x14ac:dyDescent="0.3">
      <c r="A29" s="37" t="s">
        <v>129</v>
      </c>
      <c r="B29" s="37"/>
      <c r="C29" s="50">
        <v>27575.88</v>
      </c>
      <c r="D29" s="37" t="s">
        <v>4</v>
      </c>
      <c r="E29" s="50">
        <v>1</v>
      </c>
    </row>
    <row r="30" spans="1:5" ht="15.75" thickBot="1" x14ac:dyDescent="0.3">
      <c r="A30" s="37" t="s">
        <v>130</v>
      </c>
      <c r="B30" s="37"/>
      <c r="C30" s="50">
        <v>14421.18</v>
      </c>
      <c r="D30" s="37" t="s">
        <v>125</v>
      </c>
      <c r="E30" s="50">
        <v>1</v>
      </c>
    </row>
    <row r="31" spans="1:5" ht="15.75" thickBot="1" x14ac:dyDescent="0.3">
      <c r="A31" s="37" t="s">
        <v>131</v>
      </c>
      <c r="B31" s="37"/>
      <c r="C31" s="50">
        <v>327</v>
      </c>
      <c r="D31" s="37" t="s">
        <v>30</v>
      </c>
      <c r="E31" s="50">
        <v>2</v>
      </c>
    </row>
    <row r="32" spans="1:5" ht="15.75" thickBot="1" x14ac:dyDescent="0.3">
      <c r="A32" s="37" t="s">
        <v>132</v>
      </c>
      <c r="B32" s="37"/>
      <c r="C32" s="50">
        <v>345.18</v>
      </c>
      <c r="D32" s="37" t="s">
        <v>6</v>
      </c>
      <c r="E32" s="50">
        <v>2</v>
      </c>
    </row>
    <row r="33" spans="1:5" ht="15.75" thickBot="1" x14ac:dyDescent="0.3">
      <c r="A33" s="37" t="s">
        <v>133</v>
      </c>
      <c r="B33" s="37"/>
      <c r="C33" s="50">
        <v>870.02</v>
      </c>
      <c r="D33" s="37" t="s">
        <v>56</v>
      </c>
      <c r="E33" s="50">
        <v>2</v>
      </c>
    </row>
    <row r="34" spans="1:5" ht="15.75" thickBot="1" x14ac:dyDescent="0.3">
      <c r="A34" s="37" t="s">
        <v>41</v>
      </c>
      <c r="B34" s="37"/>
      <c r="C34" s="50">
        <v>1034.98</v>
      </c>
      <c r="D34" s="37" t="s">
        <v>56</v>
      </c>
      <c r="E34" s="50">
        <v>1</v>
      </c>
    </row>
    <row r="35" spans="1:5" ht="15.75" thickBot="1" x14ac:dyDescent="0.3">
      <c r="A35" s="37" t="s">
        <v>121</v>
      </c>
      <c r="B35" s="37"/>
      <c r="C35" s="50">
        <v>776.58</v>
      </c>
      <c r="D35" s="37" t="s">
        <v>56</v>
      </c>
      <c r="E35" s="50">
        <v>1</v>
      </c>
    </row>
    <row r="36" spans="1:5" ht="15.75" thickBot="1" x14ac:dyDescent="0.3">
      <c r="A36" s="37" t="s">
        <v>134</v>
      </c>
      <c r="B36" s="37"/>
      <c r="C36" s="50">
        <v>1389</v>
      </c>
      <c r="D36" s="37" t="s">
        <v>29</v>
      </c>
      <c r="E36" s="50">
        <v>2</v>
      </c>
    </row>
    <row r="37" spans="1:5" ht="15.75" thickBot="1" x14ac:dyDescent="0.3">
      <c r="A37" s="37" t="s">
        <v>135</v>
      </c>
      <c r="B37" s="37"/>
      <c r="C37" s="50">
        <v>753.93</v>
      </c>
      <c r="D37" s="37" t="s">
        <v>56</v>
      </c>
      <c r="E37" s="50">
        <v>1</v>
      </c>
    </row>
    <row r="38" spans="1:5" ht="15.75" thickBot="1" x14ac:dyDescent="0.3">
      <c r="A38" s="37" t="s">
        <v>65</v>
      </c>
      <c r="B38" s="37"/>
      <c r="C38" s="50">
        <v>5489.91</v>
      </c>
      <c r="D38" s="37" t="s">
        <v>56</v>
      </c>
      <c r="E38" s="50">
        <v>9</v>
      </c>
    </row>
    <row r="39" spans="1:5" ht="15.75" thickBot="1" x14ac:dyDescent="0.3">
      <c r="A39" s="37" t="s">
        <v>136</v>
      </c>
      <c r="B39" s="37"/>
      <c r="C39" s="50">
        <v>4675.2</v>
      </c>
      <c r="D39" s="37" t="s">
        <v>56</v>
      </c>
      <c r="E39" s="50">
        <v>1</v>
      </c>
    </row>
    <row r="40" spans="1:5" ht="15.75" thickBot="1" x14ac:dyDescent="0.3">
      <c r="A40" s="37" t="s">
        <v>137</v>
      </c>
      <c r="B40" s="37"/>
      <c r="C40" s="50">
        <v>78208</v>
      </c>
      <c r="D40" s="37" t="s">
        <v>6</v>
      </c>
      <c r="E40" s="50">
        <v>52</v>
      </c>
    </row>
    <row r="41" spans="1:5" ht="15.75" thickBot="1" x14ac:dyDescent="0.3">
      <c r="A41" s="37" t="s">
        <v>138</v>
      </c>
      <c r="B41" s="37"/>
      <c r="C41" s="50">
        <v>13257</v>
      </c>
      <c r="D41" s="37" t="s">
        <v>6</v>
      </c>
      <c r="E41" s="50">
        <v>9</v>
      </c>
    </row>
    <row r="42" spans="1:5" ht="15.75" thickBot="1" x14ac:dyDescent="0.3">
      <c r="A42" s="37" t="s">
        <v>70</v>
      </c>
      <c r="B42" s="37"/>
      <c r="C42" s="50">
        <v>4339.5</v>
      </c>
      <c r="D42" s="37" t="s">
        <v>6</v>
      </c>
      <c r="E42" s="50">
        <v>5.5</v>
      </c>
    </row>
    <row r="43" spans="1:5" ht="15.75" thickBot="1" x14ac:dyDescent="0.3">
      <c r="A43" s="37" t="s">
        <v>114</v>
      </c>
      <c r="B43" s="37"/>
      <c r="C43" s="50">
        <v>25099.200000000001</v>
      </c>
      <c r="D43" s="37" t="s">
        <v>6</v>
      </c>
      <c r="E43" s="50">
        <v>27888</v>
      </c>
    </row>
    <row r="44" spans="1:5" ht="15.75" thickBot="1" x14ac:dyDescent="0.3">
      <c r="A44" s="37" t="s">
        <v>115</v>
      </c>
      <c r="B44" s="37"/>
      <c r="C44" s="50">
        <v>26772.48</v>
      </c>
      <c r="D44" s="37" t="s">
        <v>4</v>
      </c>
      <c r="E44" s="50">
        <v>27888</v>
      </c>
    </row>
    <row r="45" spans="1:5" ht="15.75" thickBot="1" x14ac:dyDescent="0.3">
      <c r="A45" s="37" t="s">
        <v>104</v>
      </c>
      <c r="B45" s="37"/>
      <c r="C45" s="50">
        <v>46293.75</v>
      </c>
      <c r="D45" s="37" t="s">
        <v>4</v>
      </c>
      <c r="E45" s="50">
        <v>27887.8</v>
      </c>
    </row>
    <row r="46" spans="1:5" ht="15.75" thickBot="1" x14ac:dyDescent="0.3">
      <c r="A46" s="37" t="s">
        <v>105</v>
      </c>
      <c r="B46" s="37"/>
      <c r="C46" s="50">
        <v>52718.35</v>
      </c>
      <c r="D46" s="37" t="s">
        <v>4</v>
      </c>
      <c r="E46" s="50">
        <v>27746.5</v>
      </c>
    </row>
    <row r="47" spans="1:5" ht="15.75" thickBot="1" x14ac:dyDescent="0.3">
      <c r="A47" s="37" t="s">
        <v>118</v>
      </c>
      <c r="B47" s="37"/>
      <c r="C47" s="50">
        <v>66855.72</v>
      </c>
      <c r="D47" s="37" t="s">
        <v>4</v>
      </c>
      <c r="E47" s="50">
        <v>27288.05</v>
      </c>
    </row>
    <row r="48" spans="1:5" ht="15.75" thickBot="1" x14ac:dyDescent="0.3">
      <c r="A48" s="37" t="s">
        <v>119</v>
      </c>
      <c r="B48" s="37"/>
      <c r="C48" s="50">
        <v>73412.61</v>
      </c>
      <c r="D48" s="37" t="s">
        <v>4</v>
      </c>
      <c r="E48" s="50">
        <v>26695.5</v>
      </c>
    </row>
    <row r="49" spans="1:5" ht="15.75" thickBot="1" x14ac:dyDescent="0.3">
      <c r="A49" s="37" t="s">
        <v>77</v>
      </c>
      <c r="B49" s="37"/>
      <c r="C49" s="50">
        <v>5803.84</v>
      </c>
      <c r="D49" s="37" t="s">
        <v>29</v>
      </c>
      <c r="E49" s="50">
        <v>8</v>
      </c>
    </row>
    <row r="50" spans="1:5" ht="15.75" thickBot="1" x14ac:dyDescent="0.3">
      <c r="A50" s="37" t="s">
        <v>102</v>
      </c>
      <c r="B50" s="37"/>
      <c r="C50" s="50">
        <v>110157.6</v>
      </c>
      <c r="D50" s="37" t="s">
        <v>6</v>
      </c>
      <c r="E50" s="50">
        <v>27888</v>
      </c>
    </row>
    <row r="51" spans="1:5" ht="15.75" thickBot="1" x14ac:dyDescent="0.3">
      <c r="A51" s="37" t="s">
        <v>103</v>
      </c>
      <c r="B51" s="37"/>
      <c r="C51" s="50">
        <v>114898.56</v>
      </c>
      <c r="D51" s="37" t="s">
        <v>4</v>
      </c>
      <c r="E51" s="50">
        <v>27888</v>
      </c>
    </row>
    <row r="52" spans="1:5" ht="15.75" thickBot="1" x14ac:dyDescent="0.3">
      <c r="A52" s="37" t="s">
        <v>149</v>
      </c>
      <c r="B52" s="37"/>
      <c r="C52" s="50">
        <v>250.09</v>
      </c>
      <c r="D52" s="37" t="s">
        <v>56</v>
      </c>
      <c r="E52" s="50">
        <v>1</v>
      </c>
    </row>
    <row r="53" spans="1:5" ht="15.75" thickBot="1" x14ac:dyDescent="0.3">
      <c r="A53" s="37" t="s">
        <v>81</v>
      </c>
      <c r="B53" s="37"/>
      <c r="C53" s="50">
        <v>14459.9</v>
      </c>
      <c r="D53" s="37" t="s">
        <v>5</v>
      </c>
      <c r="E53" s="50">
        <v>14</v>
      </c>
    </row>
    <row r="54" spans="1:5" ht="15.75" thickBot="1" x14ac:dyDescent="0.3">
      <c r="A54" s="37" t="s">
        <v>150</v>
      </c>
      <c r="B54" s="37"/>
      <c r="C54" s="50">
        <v>2615.8200000000002</v>
      </c>
      <c r="D54" s="37" t="s">
        <v>56</v>
      </c>
      <c r="E54" s="50">
        <v>6</v>
      </c>
    </row>
    <row r="55" spans="1:5" ht="15.75" thickBot="1" x14ac:dyDescent="0.3">
      <c r="A55" s="37" t="s">
        <v>151</v>
      </c>
      <c r="B55" s="37"/>
      <c r="C55" s="50">
        <v>1723.02</v>
      </c>
      <c r="D55" s="37" t="s">
        <v>56</v>
      </c>
      <c r="E55" s="50">
        <v>6</v>
      </c>
    </row>
    <row r="56" spans="1:5" ht="15.75" thickBot="1" x14ac:dyDescent="0.3">
      <c r="A56" s="37" t="s">
        <v>152</v>
      </c>
      <c r="B56" s="37"/>
      <c r="C56" s="50">
        <v>2436.4499999999998</v>
      </c>
      <c r="D56" s="37" t="s">
        <v>56</v>
      </c>
      <c r="E56" s="50">
        <v>1</v>
      </c>
    </row>
    <row r="57" spans="1:5" ht="15.75" thickBot="1" x14ac:dyDescent="0.3">
      <c r="A57" s="37" t="s">
        <v>153</v>
      </c>
      <c r="B57" s="37"/>
      <c r="C57" s="50">
        <v>363.1</v>
      </c>
      <c r="D57" s="37" t="s">
        <v>56</v>
      </c>
      <c r="E57" s="50">
        <v>1</v>
      </c>
    </row>
    <row r="58" spans="1:5" ht="15.75" thickBot="1" x14ac:dyDescent="0.3">
      <c r="A58" s="37" t="s">
        <v>31</v>
      </c>
      <c r="B58" s="37"/>
      <c r="C58" s="50">
        <v>1370.72</v>
      </c>
      <c r="D58" s="37" t="s">
        <v>56</v>
      </c>
      <c r="E58" s="50">
        <v>8</v>
      </c>
    </row>
    <row r="59" spans="1:5" ht="15.75" thickBot="1" x14ac:dyDescent="0.3">
      <c r="A59" s="37" t="s">
        <v>154</v>
      </c>
      <c r="B59" s="37"/>
      <c r="C59" s="50">
        <v>4040.95</v>
      </c>
      <c r="D59" s="37" t="s">
        <v>56</v>
      </c>
      <c r="E59" s="50">
        <v>1</v>
      </c>
    </row>
    <row r="60" spans="1:5" ht="15.75" thickBot="1" x14ac:dyDescent="0.3">
      <c r="A60" s="37" t="s">
        <v>155</v>
      </c>
      <c r="B60" s="37"/>
      <c r="C60" s="50">
        <v>4387.05</v>
      </c>
      <c r="D60" s="37" t="s">
        <v>56</v>
      </c>
      <c r="E60" s="50">
        <v>1</v>
      </c>
    </row>
    <row r="61" spans="1:5" ht="15.75" thickBot="1" x14ac:dyDescent="0.3">
      <c r="A61" s="37" t="s">
        <v>82</v>
      </c>
      <c r="B61" s="37"/>
      <c r="C61" s="50">
        <v>957.67</v>
      </c>
      <c r="D61" s="37" t="s">
        <v>4</v>
      </c>
      <c r="E61" s="50">
        <v>7</v>
      </c>
    </row>
    <row r="62" spans="1:5" ht="15.75" thickBot="1" x14ac:dyDescent="0.3">
      <c r="A62" s="37" t="s">
        <v>139</v>
      </c>
      <c r="B62" s="37"/>
      <c r="C62" s="50">
        <v>24.5</v>
      </c>
      <c r="D62" s="37" t="s">
        <v>56</v>
      </c>
      <c r="E62" s="50">
        <v>2</v>
      </c>
    </row>
    <row r="63" spans="1:5" ht="15.75" thickBot="1" x14ac:dyDescent="0.3">
      <c r="A63" s="37" t="s">
        <v>109</v>
      </c>
      <c r="B63" s="37"/>
      <c r="C63" s="50">
        <v>2509.92</v>
      </c>
      <c r="D63" s="37" t="s">
        <v>4</v>
      </c>
      <c r="E63" s="50">
        <v>27888</v>
      </c>
    </row>
    <row r="64" spans="1:5" ht="15.75" thickBot="1" x14ac:dyDescent="0.3">
      <c r="A64" s="37" t="s">
        <v>110</v>
      </c>
      <c r="B64" s="37"/>
      <c r="C64" s="50">
        <v>2509.92</v>
      </c>
      <c r="D64" s="37" t="s">
        <v>4</v>
      </c>
      <c r="E64" s="50">
        <v>27888</v>
      </c>
    </row>
    <row r="65" spans="1:5" ht="15.75" thickBot="1" x14ac:dyDescent="0.3">
      <c r="A65" s="37" t="s">
        <v>140</v>
      </c>
      <c r="B65" s="37"/>
      <c r="C65" s="50">
        <v>1492.34</v>
      </c>
      <c r="D65" s="37" t="s">
        <v>56</v>
      </c>
      <c r="E65" s="50">
        <v>1</v>
      </c>
    </row>
    <row r="66" spans="1:5" ht="15.75" thickBot="1" x14ac:dyDescent="0.3">
      <c r="A66" s="37" t="s">
        <v>111</v>
      </c>
      <c r="B66" s="37"/>
      <c r="C66" s="50">
        <v>10597.44</v>
      </c>
      <c r="D66" s="37" t="s">
        <v>4</v>
      </c>
      <c r="E66" s="50">
        <v>27888</v>
      </c>
    </row>
    <row r="67" spans="1:5" ht="15.75" thickBot="1" x14ac:dyDescent="0.3">
      <c r="A67" s="37" t="s">
        <v>112</v>
      </c>
      <c r="B67" s="37"/>
      <c r="C67" s="50">
        <v>10597.44</v>
      </c>
      <c r="D67" s="37" t="s">
        <v>4</v>
      </c>
      <c r="E67" s="50">
        <v>27888</v>
      </c>
    </row>
    <row r="68" spans="1:5" ht="15.75" thickBot="1" x14ac:dyDescent="0.3">
      <c r="A68" s="37" t="s">
        <v>141</v>
      </c>
      <c r="B68" s="37"/>
      <c r="C68" s="50">
        <v>35600</v>
      </c>
      <c r="D68" s="37" t="s">
        <v>4</v>
      </c>
      <c r="E68" s="50">
        <v>40</v>
      </c>
    </row>
    <row r="69" spans="1:5" ht="15.75" thickBot="1" x14ac:dyDescent="0.3">
      <c r="A69" s="37" t="s">
        <v>142</v>
      </c>
      <c r="B69" s="37"/>
      <c r="C69" s="50">
        <v>32120</v>
      </c>
      <c r="D69" s="37" t="s">
        <v>4</v>
      </c>
      <c r="E69" s="50">
        <v>40</v>
      </c>
    </row>
    <row r="70" spans="1:5" ht="15.75" thickBot="1" x14ac:dyDescent="0.3">
      <c r="A70" s="37" t="s">
        <v>89</v>
      </c>
      <c r="B70" s="37"/>
      <c r="C70" s="50">
        <v>25680</v>
      </c>
      <c r="D70" s="37" t="s">
        <v>6</v>
      </c>
      <c r="E70" s="50">
        <v>16</v>
      </c>
    </row>
    <row r="71" spans="1:5" ht="15.75" thickBot="1" x14ac:dyDescent="0.3">
      <c r="A71" s="37"/>
      <c r="B71" s="37"/>
      <c r="C71" s="54">
        <f>SUM(C6:C70)</f>
        <v>967587.40999999968</v>
      </c>
      <c r="D71" s="37"/>
      <c r="E71" s="5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2019-02-27T01:50:22Z</cp:lastPrinted>
  <dcterms:created xsi:type="dcterms:W3CDTF">2016-03-18T02:51:51Z</dcterms:created>
  <dcterms:modified xsi:type="dcterms:W3CDTF">2021-03-10T00:50:05Z</dcterms:modified>
</cp:coreProperties>
</file>