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Осетровка, д. 22 " sheetId="1" r:id="rId1"/>
    <sheet name="Работы 2019" sheetId="3" r:id="rId2"/>
    <sheet name="Справка" sheetId="4" r:id="rId3"/>
  </sheets>
  <definedNames>
    <definedName name="_xlnm._FilterDatabase" localSheetId="1" hidden="1">'Работы 2019'!$A$3:$E$26</definedName>
    <definedName name="_xlnm.Print_Area" localSheetId="0">'Осетровка, д. 22 '!$A$1:$D$56</definedName>
  </definedNames>
  <calcPr calcId="144525"/>
</workbook>
</file>

<file path=xl/calcChain.xml><?xml version="1.0" encoding="utf-8"?>
<calcChain xmlns="http://schemas.openxmlformats.org/spreadsheetml/2006/main">
  <c r="B53" i="1" l="1"/>
  <c r="B12" i="1" l="1"/>
  <c r="B9" i="1"/>
  <c r="B8" i="1" l="1"/>
  <c r="B46" i="1" l="1"/>
  <c r="B39" i="1"/>
  <c r="B30" i="1"/>
  <c r="B28" i="1"/>
  <c r="B23" i="1"/>
  <c r="B14" i="1"/>
  <c r="B11" i="1" l="1"/>
  <c r="B20" i="1" l="1"/>
  <c r="B51" i="1"/>
  <c r="B50" i="1" s="1"/>
  <c r="B42" i="1"/>
  <c r="B17" i="1"/>
  <c r="B52" i="1" l="1"/>
  <c r="H52" i="1" l="1"/>
  <c r="B54" i="1"/>
  <c r="B55" i="1" s="1"/>
</calcChain>
</file>

<file path=xl/sharedStrings.xml><?xml version="1.0" encoding="utf-8"?>
<sst xmlns="http://schemas.openxmlformats.org/spreadsheetml/2006/main" count="224" uniqueCount="111">
  <si>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</si>
  <si>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</si>
  <si>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</si>
  <si>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</si>
  <si>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</si>
  <si>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</si>
  <si>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</si>
  <si>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</si>
  <si>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</si>
  <si>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</si>
  <si>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</si>
  <si>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</si>
  <si>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</si>
  <si>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</si>
  <si>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</si>
  <si>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</si>
  <si>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</si>
  <si>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</si>
  <si>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</si>
  <si>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</si>
  <si>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</si>
  <si>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</si>
  <si>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</si>
  <si>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</si>
  <si>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</si>
  <si>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</si>
  <si>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</si>
  <si>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</si>
  <si>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</si>
  <si>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Закрытие и открытие стояков</t>
  </si>
  <si>
    <t>Адрес: ул. Осетровка, д. 22</t>
  </si>
  <si>
    <t>Наименование работ</t>
  </si>
  <si>
    <t>Сумма</t>
  </si>
  <si>
    <t>Ед.изм</t>
  </si>
  <si>
    <t>Кол-во</t>
  </si>
  <si>
    <t>осмотр подвала</t>
  </si>
  <si>
    <t>раз</t>
  </si>
  <si>
    <t>установка почтовых ящиков 4 секц.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</si>
  <si>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</si>
  <si>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</si>
  <si>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</si>
  <si>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</si>
  <si>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</si>
  <si>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</si>
  <si>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</si>
  <si>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</si>
  <si>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</si>
  <si>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</si>
  <si>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</si>
  <si>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</si>
  <si>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д.22                                           </t>
  </si>
  <si>
    <t>Вывоз ТКО 1,2 кв. 2019 г. к=0,6;0,8;0,85;0,9;1</t>
  </si>
  <si>
    <t>Вывоз ТКО 3,4 кв. 2019 г. к=0,6;0,8;0,85;0,9;1</t>
  </si>
  <si>
    <t>Организация мест накоп.ртуть сод-х ламп 3,4 кв. 20</t>
  </si>
  <si>
    <t>Смена труб отопления ППР д. 25 (без сварочных рабо</t>
  </si>
  <si>
    <t>м</t>
  </si>
  <si>
    <t>Содержание ДРС 1,2 кв.2019 г. К=0,6</t>
  </si>
  <si>
    <t>Содержание ДРС 3,4 кв. 2019 г.коэф. 0,6</t>
  </si>
  <si>
    <t>Тех.обслуживание ГО К=0,6;0,8;0,85;0,9;1 (3,4 кв.</t>
  </si>
  <si>
    <t>Тех.обслуживание ГО к=0,6;0,8;0,85;0,9;1 (1,2 кв.2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</si>
  <si>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</si>
  <si>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</si>
  <si>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</si>
  <si>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</si>
  <si>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</si>
  <si>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</si>
  <si>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</si>
  <si>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</si>
  <si>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</si>
  <si>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</si>
  <si>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</si>
  <si>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сброс воздуха со стояков отопления</t>
  </si>
  <si>
    <t>шт.</t>
  </si>
  <si>
    <t>Общий итог</t>
  </si>
  <si>
    <t>№</t>
  </si>
  <si>
    <t>Справка об уровне сбора платы за жилое помещение по состоянию на 07.02.2020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</si>
  <si>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</si>
  <si>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</si>
  <si>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</si>
  <si>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</si>
  <si>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</si>
  <si>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</si>
  <si>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</si>
  <si>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</si>
  <si>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</si>
  <si>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</si>
  <si>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</si>
  <si>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д.22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</si>
  <si>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</si>
  <si>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</si>
  <si>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</si>
  <si>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</si>
  <si>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</si>
  <si>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</si>
  <si>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</si>
  <si>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</si>
  <si>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</si>
  <si>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</si>
  <si>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</si>
  <si>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</si>
  <si>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</si>
  <si>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</si>
  <si>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Тех.обслуживание ГО К=0,6;0,8;0,85;0,9;1 (3,4 кв. 2019)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</si>
  <si>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</si>
  <si>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</si>
  <si>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имущ.МКД 1,2 кв.2019 г.</t>
  </si>
  <si>
    <t>Электрическая энергия потр.при содержании общего имущ.МКД 3,4 кв.2019 г.</t>
  </si>
  <si>
    <t>Тех.обслуживание ГО к=0,6;0,8;0,85;0,9;1 (1,2 кв. 2019)</t>
  </si>
  <si>
    <t>Организация мест накоп.ртуть сод-х ламп 3,4 кв. 2019 г.</t>
  </si>
  <si>
    <t>ГБУ "СШОР № 1" Забайкальского края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</si>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</sst>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5" fillId="0" borderId="2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0" fontId="9" fillId="0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9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4" fontId="12" fillId="0" borderId="3" xfId="0" applyNumberFormat="1" applyFont="1" applyFill="1" applyBorder="1" applyAlignment="1" applyProtection="1">
      <alignment horizontal="center" vertical="top" wrapText="1"/>
    </xf>
    <xf numFmtId="2" fontId="12" fillId="0" borderId="3" xfId="0" applyNumberFormat="1" applyFont="1" applyFill="1" applyBorder="1" applyAlignment="1" applyProtection="1">
      <alignment horizontal="center" vertical="top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5"/>
  <sheetViews>
    <sheetView tabSelected="1" workbookViewId="0">
      <pane ySplit="3" topLeftCell="A4" activePane="bottomLeft" state="frozen"/>
      <selection pane="bottomLeft" activeCell="I17" sqref="I17"/>
    </sheetView>
  </sheetViews>
  <sheetFormatPr defaultRowHeight="15" x14ac:dyDescent="0.25"/>
  <cols>
    <col min="1" max="1" width="75" style="9" customWidth="1"/>
    <col min="2" max="2" width="19" style="12" customWidth="1"/>
    <col min="3" max="3" width="12.140625" style="3" customWidth="1"/>
    <col min="4" max="4" width="15.7109375" style="18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4.25" customHeight="1" x14ac:dyDescent="0.25">
      <c r="A1" s="48" t="s">
        <v>0</v>
      </c>
      <c r="B1" s="48"/>
      <c r="C1" s="48"/>
      <c r="D1" s="48"/>
    </row>
    <row r="2" spans="1:4" x14ac:dyDescent="0.25">
      <c r="A2" s="5" t="s">
        <v>30</v>
      </c>
      <c r="B2" s="50" t="s">
        <v>39</v>
      </c>
      <c r="C2" s="50"/>
      <c r="D2" s="50"/>
    </row>
    <row r="3" spans="1:4" ht="61.5" customHeight="1" x14ac:dyDescent="0.25">
      <c r="A3" s="4" t="s">
        <v>1</v>
      </c>
      <c r="B3" s="14" t="s">
        <v>28</v>
      </c>
      <c r="C3" s="10" t="s">
        <v>2</v>
      </c>
      <c r="D3" s="14" t="s">
        <v>3</v>
      </c>
    </row>
    <row r="4" spans="1:4" x14ac:dyDescent="0.25">
      <c r="A4" s="4" t="s">
        <v>40</v>
      </c>
      <c r="B4" s="19">
        <v>1235.7636000000057</v>
      </c>
      <c r="C4" s="38" t="s">
        <v>110</v>
      </c>
      <c r="D4" s="14"/>
    </row>
    <row r="5" spans="1:4" x14ac:dyDescent="0.25">
      <c r="A5" s="51" t="s">
        <v>38</v>
      </c>
      <c r="B5" s="51"/>
      <c r="C5" s="51"/>
      <c r="D5" s="51"/>
    </row>
    <row r="6" spans="1:4" x14ac:dyDescent="0.25">
      <c r="A6" s="4" t="s">
        <v>41</v>
      </c>
      <c r="B6" s="19">
        <v>356322.51</v>
      </c>
      <c r="C6" s="38" t="s">
        <v>110</v>
      </c>
      <c r="D6" s="14"/>
    </row>
    <row r="7" spans="1:4" x14ac:dyDescent="0.25">
      <c r="A7" s="4" t="s">
        <v>42</v>
      </c>
      <c r="B7" s="19">
        <v>336237.1</v>
      </c>
      <c r="C7" s="38" t="s">
        <v>110</v>
      </c>
      <c r="D7" s="14"/>
    </row>
    <row r="8" spans="1:4" x14ac:dyDescent="0.25">
      <c r="A8" s="4" t="s">
        <v>43</v>
      </c>
      <c r="B8" s="19">
        <f>B7-B6</f>
        <v>-20085.410000000033</v>
      </c>
      <c r="C8" s="38" t="s">
        <v>110</v>
      </c>
      <c r="D8" s="14"/>
    </row>
    <row r="9" spans="1:4" x14ac:dyDescent="0.25">
      <c r="A9" s="4" t="s">
        <v>4</v>
      </c>
      <c r="B9" s="19">
        <f>SUM(B10:B11)</f>
        <v>5370.02</v>
      </c>
      <c r="C9" s="38" t="s">
        <v>110</v>
      </c>
      <c r="D9" s="14"/>
    </row>
    <row r="10" spans="1:4" x14ac:dyDescent="0.25">
      <c r="A10" s="15" t="s">
        <v>109</v>
      </c>
      <c r="B10" s="20">
        <v>2198.1799999999998</v>
      </c>
      <c r="C10" s="37" t="s">
        <v>110</v>
      </c>
      <c r="D10" s="14"/>
    </row>
    <row r="11" spans="1:4" x14ac:dyDescent="0.25">
      <c r="A11" s="15" t="s">
        <v>5</v>
      </c>
      <c r="B11" s="20">
        <f>264.32*12</f>
        <v>3171.84</v>
      </c>
      <c r="C11" s="37" t="s">
        <v>110</v>
      </c>
      <c r="D11" s="16"/>
    </row>
    <row r="12" spans="1:4" x14ac:dyDescent="0.25">
      <c r="A12" s="5" t="s">
        <v>44</v>
      </c>
      <c r="B12" s="21">
        <f>B6+B9</f>
        <v>361692.53</v>
      </c>
      <c r="C12" s="38" t="s">
        <v>110</v>
      </c>
      <c r="D12" s="7"/>
    </row>
    <row r="13" spans="1:4" x14ac:dyDescent="0.25">
      <c r="A13" s="49" t="s">
        <v>6</v>
      </c>
      <c r="B13" s="49"/>
      <c r="C13" s="49"/>
      <c r="D13" s="49"/>
    </row>
    <row r="14" spans="1:4" x14ac:dyDescent="0.25">
      <c r="A14" s="6" t="s">
        <v>11</v>
      </c>
      <c r="B14" s="21">
        <f>SUM(B15:B16)</f>
        <v>61109.46</v>
      </c>
      <c r="C14" s="38" t="s">
        <v>110</v>
      </c>
      <c r="D14" s="7"/>
    </row>
    <row r="15" spans="1:4" s="36" customFormat="1" x14ac:dyDescent="0.25">
      <c r="A15" s="23" t="s">
        <v>64</v>
      </c>
      <c r="B15" s="24">
        <v>29801.759999999998</v>
      </c>
      <c r="C15" s="25" t="s">
        <v>7</v>
      </c>
      <c r="D15" s="26">
        <v>7926</v>
      </c>
    </row>
    <row r="16" spans="1:4" s="36" customFormat="1" x14ac:dyDescent="0.25">
      <c r="A16" s="23" t="s">
        <v>66</v>
      </c>
      <c r="B16" s="24">
        <v>31307.7</v>
      </c>
      <c r="C16" s="25" t="s">
        <v>7</v>
      </c>
      <c r="D16" s="26">
        <v>7926</v>
      </c>
    </row>
    <row r="17" spans="1:5" ht="28.5" x14ac:dyDescent="0.25">
      <c r="A17" s="6" t="s">
        <v>12</v>
      </c>
      <c r="B17" s="21">
        <f>B19+B18</f>
        <v>20160.22</v>
      </c>
      <c r="C17" s="38" t="s">
        <v>110</v>
      </c>
      <c r="D17" s="7"/>
    </row>
    <row r="18" spans="1:5" s="36" customFormat="1" x14ac:dyDescent="0.25">
      <c r="A18" s="23" t="s">
        <v>60</v>
      </c>
      <c r="B18" s="24">
        <v>9618.64</v>
      </c>
      <c r="C18" s="25" t="s">
        <v>7</v>
      </c>
      <c r="D18" s="26">
        <v>7573.73</v>
      </c>
    </row>
    <row r="19" spans="1:5" s="36" customFormat="1" x14ac:dyDescent="0.25">
      <c r="A19" s="23" t="s">
        <v>61</v>
      </c>
      <c r="B19" s="24">
        <v>10541.58</v>
      </c>
      <c r="C19" s="25" t="s">
        <v>7</v>
      </c>
      <c r="D19" s="26">
        <v>7926</v>
      </c>
    </row>
    <row r="20" spans="1:5" x14ac:dyDescent="0.25">
      <c r="A20" s="6" t="s">
        <v>13</v>
      </c>
      <c r="B20" s="21">
        <f>B21+B22</f>
        <v>54559.1</v>
      </c>
      <c r="C20" s="38" t="s">
        <v>110</v>
      </c>
      <c r="D20" s="7"/>
    </row>
    <row r="21" spans="1:5" s="36" customFormat="1" x14ac:dyDescent="0.25">
      <c r="A21" s="23" t="s">
        <v>51</v>
      </c>
      <c r="B21" s="24">
        <v>27279.55</v>
      </c>
      <c r="C21" s="25" t="s">
        <v>14</v>
      </c>
      <c r="D21" s="26">
        <v>515</v>
      </c>
    </row>
    <row r="22" spans="1:5" s="36" customFormat="1" x14ac:dyDescent="0.25">
      <c r="A22" s="23" t="s">
        <v>52</v>
      </c>
      <c r="B22" s="24">
        <v>27279.55</v>
      </c>
      <c r="C22" s="25" t="s">
        <v>14</v>
      </c>
      <c r="D22" s="26">
        <v>515</v>
      </c>
    </row>
    <row r="23" spans="1:5" ht="28.5" x14ac:dyDescent="0.25">
      <c r="A23" s="6" t="s">
        <v>15</v>
      </c>
      <c r="B23" s="21">
        <f>SUM(B24:B27)</f>
        <v>3011.88</v>
      </c>
      <c r="C23" s="38" t="s">
        <v>110</v>
      </c>
      <c r="D23" s="7"/>
    </row>
    <row r="24" spans="1:5" s="36" customFormat="1" x14ac:dyDescent="0.25">
      <c r="A24" s="23" t="s">
        <v>103</v>
      </c>
      <c r="B24" s="24">
        <v>634.08000000000004</v>
      </c>
      <c r="C24" s="25" t="s">
        <v>7</v>
      </c>
      <c r="D24" s="26">
        <v>7926</v>
      </c>
    </row>
    <row r="25" spans="1:5" s="36" customFormat="1" x14ac:dyDescent="0.25">
      <c r="A25" s="23" t="s">
        <v>104</v>
      </c>
      <c r="B25" s="24">
        <v>634.08000000000004</v>
      </c>
      <c r="C25" s="25" t="s">
        <v>7</v>
      </c>
      <c r="D25" s="26">
        <v>7926</v>
      </c>
    </row>
    <row r="26" spans="1:5" s="36" customFormat="1" x14ac:dyDescent="0.25">
      <c r="A26" s="23" t="s">
        <v>105</v>
      </c>
      <c r="B26" s="24">
        <v>871.86</v>
      </c>
      <c r="C26" s="25" t="s">
        <v>7</v>
      </c>
      <c r="D26" s="26">
        <v>7926</v>
      </c>
    </row>
    <row r="27" spans="1:5" s="36" customFormat="1" x14ac:dyDescent="0.25">
      <c r="A27" s="23" t="s">
        <v>106</v>
      </c>
      <c r="B27" s="24">
        <v>871.86</v>
      </c>
      <c r="C27" s="25" t="s">
        <v>7</v>
      </c>
      <c r="D27" s="26">
        <v>7926</v>
      </c>
    </row>
    <row r="28" spans="1:5" ht="42.75" x14ac:dyDescent="0.25">
      <c r="A28" s="6" t="s">
        <v>16</v>
      </c>
      <c r="B28" s="21">
        <f>SUM(B29:B29)</f>
        <v>4244.6400000000003</v>
      </c>
      <c r="C28" s="38" t="s">
        <v>110</v>
      </c>
      <c r="D28" s="17"/>
    </row>
    <row r="29" spans="1:5" s="36" customFormat="1" x14ac:dyDescent="0.25">
      <c r="A29" s="23" t="s">
        <v>37</v>
      </c>
      <c r="B29" s="24">
        <v>4244.6400000000003</v>
      </c>
      <c r="C29" s="25" t="s">
        <v>72</v>
      </c>
      <c r="D29" s="26">
        <v>16</v>
      </c>
    </row>
    <row r="30" spans="1:5" ht="42.75" x14ac:dyDescent="0.25">
      <c r="A30" s="6" t="s">
        <v>17</v>
      </c>
      <c r="B30" s="21">
        <f>SUM(B31:B34)</f>
        <v>5314.91</v>
      </c>
      <c r="C30" s="38" t="s">
        <v>110</v>
      </c>
      <c r="D30" s="7"/>
      <c r="E30" s="2" t="s">
        <v>8</v>
      </c>
    </row>
    <row r="31" spans="1:5" s="36" customFormat="1" x14ac:dyDescent="0.25">
      <c r="A31" s="23" t="s">
        <v>29</v>
      </c>
      <c r="B31" s="24">
        <v>809.36</v>
      </c>
      <c r="C31" s="25" t="s">
        <v>18</v>
      </c>
      <c r="D31" s="26">
        <v>1</v>
      </c>
    </row>
    <row r="32" spans="1:5" s="36" customFormat="1" x14ac:dyDescent="0.25">
      <c r="A32" s="23" t="s">
        <v>54</v>
      </c>
      <c r="B32" s="24">
        <v>3073.6</v>
      </c>
      <c r="C32" s="25" t="s">
        <v>55</v>
      </c>
      <c r="D32" s="26">
        <v>4</v>
      </c>
    </row>
    <row r="33" spans="1:4" s="36" customFormat="1" x14ac:dyDescent="0.25">
      <c r="A33" s="23" t="s">
        <v>35</v>
      </c>
      <c r="B33" s="24">
        <v>810.42</v>
      </c>
      <c r="C33" s="25" t="s">
        <v>36</v>
      </c>
      <c r="D33" s="26">
        <v>3</v>
      </c>
    </row>
    <row r="34" spans="1:4" s="36" customFormat="1" x14ac:dyDescent="0.25">
      <c r="A34" s="23" t="s">
        <v>71</v>
      </c>
      <c r="B34" s="24">
        <v>621.53</v>
      </c>
      <c r="C34" s="25" t="s">
        <v>18</v>
      </c>
      <c r="D34" s="26">
        <v>1</v>
      </c>
    </row>
    <row r="35" spans="1:4" ht="28.5" x14ac:dyDescent="0.25">
      <c r="A35" s="6" t="s">
        <v>19</v>
      </c>
      <c r="B35" s="21">
        <v>0</v>
      </c>
      <c r="C35" s="38" t="s">
        <v>110</v>
      </c>
      <c r="D35" s="7"/>
    </row>
    <row r="36" spans="1:4" ht="28.5" x14ac:dyDescent="0.25">
      <c r="A36" s="6" t="s">
        <v>20</v>
      </c>
      <c r="B36" s="21">
        <v>0</v>
      </c>
      <c r="C36" s="38" t="s">
        <v>110</v>
      </c>
      <c r="D36" s="7"/>
    </row>
    <row r="37" spans="1:4" x14ac:dyDescent="0.25">
      <c r="A37" s="6" t="s">
        <v>21</v>
      </c>
      <c r="B37" s="21">
        <v>0</v>
      </c>
      <c r="C37" s="38" t="s">
        <v>110</v>
      </c>
      <c r="D37" s="7"/>
    </row>
    <row r="38" spans="1:4" ht="28.5" x14ac:dyDescent="0.25">
      <c r="A38" s="6" t="s">
        <v>22</v>
      </c>
      <c r="B38" s="21">
        <v>0</v>
      </c>
      <c r="C38" s="38" t="s">
        <v>110</v>
      </c>
      <c r="D38" s="7"/>
    </row>
    <row r="39" spans="1:4" ht="28.5" x14ac:dyDescent="0.25">
      <c r="A39" s="13" t="s">
        <v>23</v>
      </c>
      <c r="B39" s="21">
        <f>SUM(B40:B41)</f>
        <v>3487.44</v>
      </c>
      <c r="C39" s="38" t="s">
        <v>110</v>
      </c>
      <c r="D39" s="7"/>
    </row>
    <row r="40" spans="1:4" s="36" customFormat="1" x14ac:dyDescent="0.25">
      <c r="A40" s="23" t="s">
        <v>102</v>
      </c>
      <c r="B40" s="24">
        <v>1822.98</v>
      </c>
      <c r="C40" s="25" t="s">
        <v>7</v>
      </c>
      <c r="D40" s="26">
        <v>7926</v>
      </c>
    </row>
    <row r="41" spans="1:4" s="36" customFormat="1" x14ac:dyDescent="0.25">
      <c r="A41" s="23" t="s">
        <v>107</v>
      </c>
      <c r="B41" s="24">
        <v>1664.46</v>
      </c>
      <c r="C41" s="25" t="s">
        <v>7</v>
      </c>
      <c r="D41" s="26">
        <v>7926</v>
      </c>
    </row>
    <row r="42" spans="1:4" ht="28.5" x14ac:dyDescent="0.25">
      <c r="A42" s="13" t="s">
        <v>24</v>
      </c>
      <c r="B42" s="21">
        <f>B43+B44</f>
        <v>9820.3100000000013</v>
      </c>
      <c r="C42" s="38" t="s">
        <v>110</v>
      </c>
      <c r="D42" s="7"/>
    </row>
    <row r="43" spans="1:4" s="36" customFormat="1" x14ac:dyDescent="0.25">
      <c r="A43" s="23" t="s">
        <v>56</v>
      </c>
      <c r="B43" s="24">
        <v>4192.8500000000004</v>
      </c>
      <c r="C43" s="25" t="s">
        <v>7</v>
      </c>
      <c r="D43" s="26">
        <v>7926</v>
      </c>
    </row>
    <row r="44" spans="1:4" s="36" customFormat="1" x14ac:dyDescent="0.25">
      <c r="A44" s="23" t="s">
        <v>57</v>
      </c>
      <c r="B44" s="24">
        <v>5627.46</v>
      </c>
      <c r="C44" s="25" t="s">
        <v>7</v>
      </c>
      <c r="D44" s="26">
        <v>7926</v>
      </c>
    </row>
    <row r="45" spans="1:4" ht="28.5" x14ac:dyDescent="0.25">
      <c r="A45" s="6" t="s">
        <v>25</v>
      </c>
      <c r="B45" s="21">
        <v>0</v>
      </c>
      <c r="C45" s="38" t="s">
        <v>110</v>
      </c>
      <c r="D45" s="7"/>
    </row>
    <row r="46" spans="1:4" ht="42.75" x14ac:dyDescent="0.25">
      <c r="A46" s="6" t="s">
        <v>26</v>
      </c>
      <c r="B46" s="21">
        <f>SUM(B47:B49)</f>
        <v>38112.320000000007</v>
      </c>
      <c r="C46" s="38" t="s">
        <v>110</v>
      </c>
      <c r="D46" s="7"/>
    </row>
    <row r="47" spans="1:4" s="36" customFormat="1" x14ac:dyDescent="0.25">
      <c r="A47" s="23" t="s">
        <v>108</v>
      </c>
      <c r="B47" s="24">
        <v>62.24</v>
      </c>
      <c r="C47" s="25" t="s">
        <v>7</v>
      </c>
      <c r="D47" s="26">
        <v>3661.47</v>
      </c>
    </row>
    <row r="48" spans="1:4" s="36" customFormat="1" x14ac:dyDescent="0.25">
      <c r="A48" s="23" t="s">
        <v>62</v>
      </c>
      <c r="B48" s="24">
        <v>18631.38</v>
      </c>
      <c r="C48" s="25" t="s">
        <v>7</v>
      </c>
      <c r="D48" s="26">
        <v>7573.73</v>
      </c>
    </row>
    <row r="49" spans="1:8" s="36" customFormat="1" x14ac:dyDescent="0.25">
      <c r="A49" s="23" t="s">
        <v>63</v>
      </c>
      <c r="B49" s="24">
        <v>19418.7</v>
      </c>
      <c r="C49" s="25" t="s">
        <v>7</v>
      </c>
      <c r="D49" s="26">
        <v>7926</v>
      </c>
    </row>
    <row r="50" spans="1:8" x14ac:dyDescent="0.25">
      <c r="A50" s="6" t="s">
        <v>27</v>
      </c>
      <c r="B50" s="21">
        <f>B51</f>
        <v>1920</v>
      </c>
      <c r="C50" s="38" t="s">
        <v>110</v>
      </c>
      <c r="D50" s="7"/>
    </row>
    <row r="51" spans="1:8" ht="30" x14ac:dyDescent="0.25">
      <c r="A51" s="8" t="s">
        <v>9</v>
      </c>
      <c r="B51" s="22">
        <f>D51*5*12</f>
        <v>1920</v>
      </c>
      <c r="C51" s="11" t="s">
        <v>10</v>
      </c>
      <c r="D51" s="11">
        <v>32</v>
      </c>
    </row>
    <row r="52" spans="1:8" x14ac:dyDescent="0.25">
      <c r="A52" s="5" t="s">
        <v>45</v>
      </c>
      <c r="B52" s="21">
        <f>B14++B17+B20+B23+B28+B30+B35+B36+B38+B39+B42+B45+B46</f>
        <v>199820.28000000003</v>
      </c>
      <c r="C52" s="38" t="s">
        <v>110</v>
      </c>
      <c r="D52" s="7"/>
      <c r="H52" s="1" t="b">
        <f>B52='Работы 2019'!C26</f>
        <v>1</v>
      </c>
    </row>
    <row r="53" spans="1:8" x14ac:dyDescent="0.25">
      <c r="A53" s="5" t="s">
        <v>46</v>
      </c>
      <c r="B53" s="21">
        <f>B52*1.2+B50</f>
        <v>241704.33600000001</v>
      </c>
      <c r="C53" s="38" t="s">
        <v>110</v>
      </c>
      <c r="D53" s="7"/>
    </row>
    <row r="54" spans="1:8" x14ac:dyDescent="0.25">
      <c r="A54" s="5" t="s">
        <v>47</v>
      </c>
      <c r="B54" s="21">
        <f>B4+B6+B9-B53</f>
        <v>121223.95760000002</v>
      </c>
      <c r="C54" s="38" t="s">
        <v>110</v>
      </c>
      <c r="D54" s="7"/>
    </row>
    <row r="55" spans="1:8" ht="28.5" x14ac:dyDescent="0.25">
      <c r="A55" s="6" t="s">
        <v>48</v>
      </c>
      <c r="B55" s="21">
        <f>B54+B8</f>
        <v>101138.54759999999</v>
      </c>
      <c r="C55" s="38" t="s">
        <v>110</v>
      </c>
      <c r="D55" s="7"/>
    </row>
  </sheetData>
  <sheetProtection sheet="1" objects="1" scenarios="1" formatCell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workbookViewId="0">
      <pane ySplit="3" topLeftCell="A4" activePane="bottomLeft" state="frozen"/>
      <selection pane="bottomLeft" activeCell="E34" sqref="E34"/>
    </sheetView>
  </sheetViews>
  <sheetFormatPr defaultRowHeight="15" x14ac:dyDescent="0.25"/>
  <cols>
    <col min="1" max="1" width="9.140625" style="29"/>
    <col min="2" max="2" width="55.140625" customWidth="1"/>
    <col min="3" max="3" width="13.5703125" style="33" customWidth="1"/>
    <col min="4" max="4" width="13.5703125" style="29" customWidth="1"/>
    <col min="5" max="5" width="13.5703125" customWidth="1"/>
  </cols>
  <sheetData>
    <row r="1" spans="1:5" x14ac:dyDescent="0.25">
      <c r="B1" s="27" t="s">
        <v>49</v>
      </c>
      <c r="E1" s="27"/>
    </row>
    <row r="2" spans="1:5" x14ac:dyDescent="0.25">
      <c r="B2" s="27" t="s">
        <v>50</v>
      </c>
      <c r="E2" s="27"/>
    </row>
    <row r="3" spans="1:5" x14ac:dyDescent="0.25">
      <c r="A3" s="31" t="s">
        <v>74</v>
      </c>
      <c r="B3" s="32" t="s">
        <v>31</v>
      </c>
      <c r="C3" s="34" t="s">
        <v>32</v>
      </c>
      <c r="D3" s="32" t="s">
        <v>33</v>
      </c>
      <c r="E3" s="32" t="s">
        <v>34</v>
      </c>
    </row>
    <row r="4" spans="1:5" x14ac:dyDescent="0.25">
      <c r="A4" s="30">
        <v>3</v>
      </c>
      <c r="B4" s="23" t="s">
        <v>51</v>
      </c>
      <c r="C4" s="35">
        <v>27279.55</v>
      </c>
      <c r="D4" s="25" t="s">
        <v>14</v>
      </c>
      <c r="E4" s="23">
        <v>515</v>
      </c>
    </row>
    <row r="5" spans="1:5" x14ac:dyDescent="0.25">
      <c r="A5" s="30">
        <v>3</v>
      </c>
      <c r="B5" s="23" t="s">
        <v>52</v>
      </c>
      <c r="C5" s="35">
        <v>27279.55</v>
      </c>
      <c r="D5" s="25" t="s">
        <v>14</v>
      </c>
      <c r="E5" s="23">
        <v>515</v>
      </c>
    </row>
    <row r="6" spans="1:5" x14ac:dyDescent="0.25">
      <c r="A6" s="30">
        <v>6</v>
      </c>
      <c r="B6" s="23" t="s">
        <v>29</v>
      </c>
      <c r="C6" s="35">
        <v>809.36</v>
      </c>
      <c r="D6" s="25" t="s">
        <v>18</v>
      </c>
      <c r="E6" s="23">
        <v>1</v>
      </c>
    </row>
    <row r="7" spans="1:5" x14ac:dyDescent="0.25">
      <c r="A7" s="30">
        <v>14</v>
      </c>
      <c r="B7" s="23" t="s">
        <v>53</v>
      </c>
      <c r="C7" s="35">
        <v>62.24</v>
      </c>
      <c r="D7" s="25" t="s">
        <v>7</v>
      </c>
      <c r="E7" s="23">
        <v>3661.47</v>
      </c>
    </row>
    <row r="8" spans="1:5" x14ac:dyDescent="0.25">
      <c r="A8" s="30">
        <v>6</v>
      </c>
      <c r="B8" s="23" t="s">
        <v>54</v>
      </c>
      <c r="C8" s="35">
        <v>3073.6</v>
      </c>
      <c r="D8" s="25" t="s">
        <v>55</v>
      </c>
      <c r="E8" s="23">
        <v>4</v>
      </c>
    </row>
    <row r="9" spans="1:5" x14ac:dyDescent="0.25">
      <c r="A9" s="30">
        <v>12</v>
      </c>
      <c r="B9" s="23" t="s">
        <v>56</v>
      </c>
      <c r="C9" s="35">
        <v>4192.8500000000004</v>
      </c>
      <c r="D9" s="25" t="s">
        <v>7</v>
      </c>
      <c r="E9" s="23">
        <v>7926</v>
      </c>
    </row>
    <row r="10" spans="1:5" x14ac:dyDescent="0.25">
      <c r="A10" s="30">
        <v>12</v>
      </c>
      <c r="B10" s="23" t="s">
        <v>57</v>
      </c>
      <c r="C10" s="35">
        <v>5627.46</v>
      </c>
      <c r="D10" s="25" t="s">
        <v>7</v>
      </c>
      <c r="E10" s="23">
        <v>7926</v>
      </c>
    </row>
    <row r="11" spans="1:5" x14ac:dyDescent="0.25">
      <c r="A11" s="30">
        <v>11</v>
      </c>
      <c r="B11" s="23" t="s">
        <v>58</v>
      </c>
      <c r="C11" s="35">
        <v>1822.98</v>
      </c>
      <c r="D11" s="25" t="s">
        <v>7</v>
      </c>
      <c r="E11" s="23">
        <v>7926</v>
      </c>
    </row>
    <row r="12" spans="1:5" x14ac:dyDescent="0.25">
      <c r="A12" s="30">
        <v>11</v>
      </c>
      <c r="B12" s="23" t="s">
        <v>59</v>
      </c>
      <c r="C12" s="35">
        <v>1664.46</v>
      </c>
      <c r="D12" s="25" t="s">
        <v>7</v>
      </c>
      <c r="E12" s="23">
        <v>7926</v>
      </c>
    </row>
    <row r="13" spans="1:5" x14ac:dyDescent="0.25">
      <c r="A13" s="30">
        <v>2</v>
      </c>
      <c r="B13" s="23" t="s">
        <v>60</v>
      </c>
      <c r="C13" s="35">
        <v>9618.64</v>
      </c>
      <c r="D13" s="25" t="s">
        <v>7</v>
      </c>
      <c r="E13" s="23">
        <v>7573.73</v>
      </c>
    </row>
    <row r="14" spans="1:5" x14ac:dyDescent="0.25">
      <c r="A14" s="30">
        <v>2</v>
      </c>
      <c r="B14" s="23" t="s">
        <v>61</v>
      </c>
      <c r="C14" s="35">
        <v>10541.58</v>
      </c>
      <c r="D14" s="25" t="s">
        <v>7</v>
      </c>
      <c r="E14" s="23">
        <v>7926</v>
      </c>
    </row>
    <row r="15" spans="1:5" x14ac:dyDescent="0.25">
      <c r="A15" s="30">
        <v>14</v>
      </c>
      <c r="B15" s="23" t="s">
        <v>62</v>
      </c>
      <c r="C15" s="35">
        <v>18631.38</v>
      </c>
      <c r="D15" s="25" t="s">
        <v>7</v>
      </c>
      <c r="E15" s="23">
        <v>7573.73</v>
      </c>
    </row>
    <row r="16" spans="1:5" x14ac:dyDescent="0.25">
      <c r="A16" s="30">
        <v>14</v>
      </c>
      <c r="B16" s="23" t="s">
        <v>63</v>
      </c>
      <c r="C16" s="35">
        <v>19418.7</v>
      </c>
      <c r="D16" s="25" t="s">
        <v>7</v>
      </c>
      <c r="E16" s="23">
        <v>7926</v>
      </c>
    </row>
    <row r="17" spans="1:5" x14ac:dyDescent="0.25">
      <c r="A17" s="30">
        <v>1</v>
      </c>
      <c r="B17" s="23" t="s">
        <v>65</v>
      </c>
      <c r="C17" s="35">
        <v>29801.759999999998</v>
      </c>
      <c r="D17" s="25" t="s">
        <v>7</v>
      </c>
      <c r="E17" s="23">
        <v>7926</v>
      </c>
    </row>
    <row r="18" spans="1:5" x14ac:dyDescent="0.25">
      <c r="A18" s="30">
        <v>1</v>
      </c>
      <c r="B18" s="23" t="s">
        <v>67</v>
      </c>
      <c r="C18" s="35">
        <v>31307.7</v>
      </c>
      <c r="D18" s="25" t="s">
        <v>7</v>
      </c>
      <c r="E18" s="23">
        <v>7926</v>
      </c>
    </row>
    <row r="19" spans="1:5" x14ac:dyDescent="0.25">
      <c r="A19" s="30">
        <v>4</v>
      </c>
      <c r="B19" s="23" t="s">
        <v>68</v>
      </c>
      <c r="C19" s="35">
        <v>634.08000000000004</v>
      </c>
      <c r="D19" s="25" t="s">
        <v>7</v>
      </c>
      <c r="E19" s="23">
        <v>7926</v>
      </c>
    </row>
    <row r="20" spans="1:5" x14ac:dyDescent="0.25">
      <c r="A20" s="30">
        <v>4</v>
      </c>
      <c r="B20" s="23" t="s">
        <v>69</v>
      </c>
      <c r="C20" s="35">
        <v>634.08000000000004</v>
      </c>
      <c r="D20" s="25" t="s">
        <v>7</v>
      </c>
      <c r="E20" s="23">
        <v>7926</v>
      </c>
    </row>
    <row r="21" spans="1:5" x14ac:dyDescent="0.25">
      <c r="A21" s="30">
        <v>4</v>
      </c>
      <c r="B21" s="23" t="s">
        <v>70</v>
      </c>
      <c r="C21" s="35">
        <v>871.86</v>
      </c>
      <c r="D21" s="25" t="s">
        <v>7</v>
      </c>
      <c r="E21" s="23">
        <v>7926</v>
      </c>
    </row>
    <row r="22" spans="1:5" x14ac:dyDescent="0.25">
      <c r="A22" s="30">
        <v>4</v>
      </c>
      <c r="B22" s="23" t="s">
        <v>70</v>
      </c>
      <c r="C22" s="35">
        <v>871.86</v>
      </c>
      <c r="D22" s="25" t="s">
        <v>7</v>
      </c>
      <c r="E22" s="23">
        <v>7926</v>
      </c>
    </row>
    <row r="23" spans="1:5" x14ac:dyDescent="0.25">
      <c r="A23" s="30">
        <v>6</v>
      </c>
      <c r="B23" s="23" t="s">
        <v>35</v>
      </c>
      <c r="C23" s="35">
        <v>810.42</v>
      </c>
      <c r="D23" s="25" t="s">
        <v>36</v>
      </c>
      <c r="E23" s="23">
        <v>3</v>
      </c>
    </row>
    <row r="24" spans="1:5" x14ac:dyDescent="0.25">
      <c r="A24" s="30">
        <v>6</v>
      </c>
      <c r="B24" s="23" t="s">
        <v>71</v>
      </c>
      <c r="C24" s="35">
        <v>621.53</v>
      </c>
      <c r="D24" s="25" t="s">
        <v>18</v>
      </c>
      <c r="E24" s="23">
        <v>1</v>
      </c>
    </row>
    <row r="25" spans="1:5" x14ac:dyDescent="0.25">
      <c r="A25" s="30">
        <v>5</v>
      </c>
      <c r="B25" s="23" t="s">
        <v>37</v>
      </c>
      <c r="C25" s="35">
        <v>4244.6400000000003</v>
      </c>
      <c r="D25" s="25" t="s">
        <v>72</v>
      </c>
      <c r="E25" s="23">
        <v>16</v>
      </c>
    </row>
    <row r="26" spans="1:5" x14ac:dyDescent="0.25">
      <c r="A26" s="30"/>
      <c r="B26" s="28" t="s">
        <v>73</v>
      </c>
      <c r="C26" s="35">
        <v>199820.28</v>
      </c>
      <c r="D26" s="25"/>
      <c r="E26" s="35">
        <v>114975.93</v>
      </c>
    </row>
  </sheetData>
  <autoFilter ref="A3:E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36" sqref="H36"/>
    </sheetView>
  </sheetViews>
  <sheetFormatPr defaultRowHeight="15" x14ac:dyDescent="0.25"/>
  <cols>
    <col min="1" max="1" width="8.5703125" style="36" customWidth="1"/>
    <col min="2" max="2" width="6.28515625" style="36" customWidth="1"/>
    <col min="3" max="3" width="18.85546875" style="36" customWidth="1"/>
    <col min="4" max="5" width="13.42578125" style="36" customWidth="1"/>
    <col min="6" max="8" width="14" style="36" customWidth="1"/>
    <col min="9" max="16384" width="9.140625" style="36"/>
  </cols>
  <sheetData>
    <row r="1" spans="1:8" ht="16.5" x14ac:dyDescent="0.25">
      <c r="A1" s="54" t="s">
        <v>75</v>
      </c>
      <c r="B1" s="54"/>
      <c r="C1" s="54"/>
      <c r="D1" s="54"/>
      <c r="E1" s="54"/>
      <c r="F1" s="54"/>
      <c r="G1" s="54"/>
      <c r="H1" s="54"/>
    </row>
    <row r="3" spans="1:8" s="40" customFormat="1" ht="25.5" x14ac:dyDescent="0.25">
      <c r="A3" s="39" t="s">
        <v>76</v>
      </c>
      <c r="B3" s="55" t="s">
        <v>77</v>
      </c>
      <c r="C3" s="56"/>
      <c r="D3" s="39" t="s">
        <v>78</v>
      </c>
      <c r="E3" s="39" t="s">
        <v>79</v>
      </c>
      <c r="F3" s="39" t="s">
        <v>80</v>
      </c>
      <c r="G3" s="39" t="s">
        <v>81</v>
      </c>
      <c r="H3" s="39" t="s">
        <v>82</v>
      </c>
    </row>
    <row r="4" spans="1:8" ht="25.5" x14ac:dyDescent="0.25">
      <c r="A4" s="41" t="s">
        <v>83</v>
      </c>
      <c r="B4" s="42" t="s">
        <v>84</v>
      </c>
      <c r="C4" s="57" t="s">
        <v>85</v>
      </c>
      <c r="D4" s="57"/>
      <c r="E4" s="57"/>
      <c r="F4" s="57"/>
      <c r="G4" s="57"/>
      <c r="H4" s="58"/>
    </row>
    <row r="5" spans="1:8" x14ac:dyDescent="0.25">
      <c r="A5" s="43" t="s">
        <v>86</v>
      </c>
      <c r="B5" s="52" t="s">
        <v>87</v>
      </c>
      <c r="C5" s="53"/>
      <c r="D5" s="44">
        <v>29380.09</v>
      </c>
      <c r="E5" s="44">
        <v>17203.14</v>
      </c>
      <c r="F5" s="45">
        <v>58.55</v>
      </c>
      <c r="G5" s="39" t="s">
        <v>88</v>
      </c>
      <c r="H5" s="39" t="s">
        <v>89</v>
      </c>
    </row>
    <row r="6" spans="1:8" x14ac:dyDescent="0.25">
      <c r="A6" s="43" t="s">
        <v>86</v>
      </c>
      <c r="B6" s="52" t="s">
        <v>87</v>
      </c>
      <c r="C6" s="53"/>
      <c r="D6" s="44">
        <v>29443.66</v>
      </c>
      <c r="E6" s="44">
        <v>23417.86</v>
      </c>
      <c r="F6" s="45">
        <v>79.53</v>
      </c>
      <c r="G6" s="39" t="s">
        <v>90</v>
      </c>
      <c r="H6" s="39" t="s">
        <v>89</v>
      </c>
    </row>
    <row r="7" spans="1:8" x14ac:dyDescent="0.25">
      <c r="A7" s="43" t="s">
        <v>86</v>
      </c>
      <c r="B7" s="52" t="s">
        <v>87</v>
      </c>
      <c r="C7" s="53"/>
      <c r="D7" s="44">
        <v>29443.66</v>
      </c>
      <c r="E7" s="44">
        <v>24269</v>
      </c>
      <c r="F7" s="45">
        <v>82.43</v>
      </c>
      <c r="G7" s="39" t="s">
        <v>91</v>
      </c>
      <c r="H7" s="39" t="s">
        <v>89</v>
      </c>
    </row>
    <row r="8" spans="1:8" x14ac:dyDescent="0.25">
      <c r="A8" s="43" t="s">
        <v>86</v>
      </c>
      <c r="B8" s="52" t="s">
        <v>87</v>
      </c>
      <c r="C8" s="53"/>
      <c r="D8" s="44">
        <v>25543.96</v>
      </c>
      <c r="E8" s="44">
        <v>28692.01</v>
      </c>
      <c r="F8" s="45">
        <v>112.32</v>
      </c>
      <c r="G8" s="39" t="s">
        <v>92</v>
      </c>
      <c r="H8" s="39" t="s">
        <v>89</v>
      </c>
    </row>
    <row r="9" spans="1:8" x14ac:dyDescent="0.25">
      <c r="A9" s="43" t="s">
        <v>86</v>
      </c>
      <c r="B9" s="52" t="s">
        <v>87</v>
      </c>
      <c r="C9" s="53"/>
      <c r="D9" s="44">
        <v>28922.05</v>
      </c>
      <c r="E9" s="44">
        <v>16006.1</v>
      </c>
      <c r="F9" s="45">
        <v>55.34</v>
      </c>
      <c r="G9" s="39" t="s">
        <v>93</v>
      </c>
      <c r="H9" s="39" t="s">
        <v>89</v>
      </c>
    </row>
    <row r="10" spans="1:8" x14ac:dyDescent="0.25">
      <c r="A10" s="43" t="s">
        <v>86</v>
      </c>
      <c r="B10" s="52" t="s">
        <v>87</v>
      </c>
      <c r="C10" s="53"/>
      <c r="D10" s="44">
        <v>29443.66</v>
      </c>
      <c r="E10" s="44">
        <v>24598.73</v>
      </c>
      <c r="F10" s="45">
        <v>83.55</v>
      </c>
      <c r="G10" s="39" t="s">
        <v>94</v>
      </c>
      <c r="H10" s="39" t="s">
        <v>89</v>
      </c>
    </row>
    <row r="11" spans="1:8" x14ac:dyDescent="0.25">
      <c r="A11" s="43" t="s">
        <v>86</v>
      </c>
      <c r="B11" s="52" t="s">
        <v>87</v>
      </c>
      <c r="C11" s="53"/>
      <c r="D11" s="44">
        <v>31422.36</v>
      </c>
      <c r="E11" s="44">
        <v>29548.6</v>
      </c>
      <c r="F11" s="45">
        <v>94.04</v>
      </c>
      <c r="G11" s="39" t="s">
        <v>95</v>
      </c>
      <c r="H11" s="39" t="s">
        <v>89</v>
      </c>
    </row>
    <row r="12" spans="1:8" x14ac:dyDescent="0.25">
      <c r="A12" s="43" t="s">
        <v>86</v>
      </c>
      <c r="B12" s="52" t="s">
        <v>87</v>
      </c>
      <c r="C12" s="53"/>
      <c r="D12" s="44">
        <v>31422.36</v>
      </c>
      <c r="E12" s="44">
        <v>18052.3</v>
      </c>
      <c r="F12" s="45">
        <v>57.45</v>
      </c>
      <c r="G12" s="39" t="s">
        <v>96</v>
      </c>
      <c r="H12" s="39" t="s">
        <v>89</v>
      </c>
    </row>
    <row r="13" spans="1:8" x14ac:dyDescent="0.25">
      <c r="A13" s="43" t="s">
        <v>86</v>
      </c>
      <c r="B13" s="52" t="s">
        <v>87</v>
      </c>
      <c r="C13" s="53"/>
      <c r="D13" s="44">
        <v>31422.36</v>
      </c>
      <c r="E13" s="44">
        <v>25539.1</v>
      </c>
      <c r="F13" s="45">
        <v>81.28</v>
      </c>
      <c r="G13" s="39" t="s">
        <v>97</v>
      </c>
      <c r="H13" s="39" t="s">
        <v>89</v>
      </c>
    </row>
    <row r="14" spans="1:8" x14ac:dyDescent="0.25">
      <c r="A14" s="43" t="s">
        <v>86</v>
      </c>
      <c r="B14" s="52" t="s">
        <v>87</v>
      </c>
      <c r="C14" s="53"/>
      <c r="D14" s="44">
        <v>31422.36</v>
      </c>
      <c r="E14" s="44">
        <v>25357.62</v>
      </c>
      <c r="F14" s="45">
        <v>80.7</v>
      </c>
      <c r="G14" s="39" t="s">
        <v>98</v>
      </c>
      <c r="H14" s="39" t="s">
        <v>89</v>
      </c>
    </row>
    <row r="15" spans="1:8" x14ac:dyDescent="0.25">
      <c r="A15" s="43" t="s">
        <v>86</v>
      </c>
      <c r="B15" s="52" t="s">
        <v>87</v>
      </c>
      <c r="C15" s="53"/>
      <c r="D15" s="44">
        <v>31374.78</v>
      </c>
      <c r="E15" s="44">
        <v>24743.83</v>
      </c>
      <c r="F15" s="45">
        <v>78.87</v>
      </c>
      <c r="G15" s="39" t="s">
        <v>99</v>
      </c>
      <c r="H15" s="39" t="s">
        <v>89</v>
      </c>
    </row>
    <row r="16" spans="1:8" x14ac:dyDescent="0.25">
      <c r="A16" s="43" t="s">
        <v>86</v>
      </c>
      <c r="B16" s="52" t="s">
        <v>87</v>
      </c>
      <c r="C16" s="53"/>
      <c r="D16" s="44">
        <v>27081.21</v>
      </c>
      <c r="E16" s="44">
        <v>78808.81</v>
      </c>
      <c r="F16" s="45">
        <v>291.01</v>
      </c>
      <c r="G16" s="39" t="s">
        <v>100</v>
      </c>
      <c r="H16" s="39" t="s">
        <v>89</v>
      </c>
    </row>
    <row r="17" spans="1:8" x14ac:dyDescent="0.25">
      <c r="A17" s="55" t="s">
        <v>101</v>
      </c>
      <c r="B17" s="59"/>
      <c r="C17" s="56"/>
      <c r="D17" s="46">
        <v>356322.51</v>
      </c>
      <c r="E17" s="46">
        <v>336237.1</v>
      </c>
      <c r="F17" s="47">
        <v>94.36</v>
      </c>
      <c r="G17" s="39" t="s">
        <v>83</v>
      </c>
      <c r="H17" s="39" t="s">
        <v>83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22 </vt:lpstr>
      <vt:lpstr>Работы 2019</vt:lpstr>
      <vt:lpstr>Справка</vt:lpstr>
      <vt:lpstr>'Осетровка, д. 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2019-02-07T01:04:52Z</cp:lastPrinted>
  <dcterms:created xsi:type="dcterms:W3CDTF">2018-02-13T05:54:21Z</dcterms:created>
  <dcterms:modified xsi:type="dcterms:W3CDTF">2020-03-19T01:32:18Z</dcterms:modified>
</cp:coreProperties>
</file>