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Лист1!$A$1:$E$97</definedName>
  </definedNames>
  <calcPr calcId="145621"/>
</workbook>
</file>

<file path=xl/calcChain.xml><?xml version="1.0" encoding="utf-8"?>
<calcChain xmlns="http://schemas.openxmlformats.org/spreadsheetml/2006/main">
  <c r="C11" i="1" l="1"/>
  <c r="C27" i="1" l="1"/>
  <c r="C77" i="1" l="1"/>
  <c r="C39" i="1"/>
  <c r="C75" i="1"/>
  <c r="C92" i="1" l="1"/>
  <c r="B92" i="1" l="1"/>
  <c r="B91" i="1" s="1"/>
  <c r="C91" i="1"/>
  <c r="C8" i="1"/>
  <c r="B68" i="1"/>
  <c r="C72" i="1"/>
  <c r="C20" i="1"/>
  <c r="C16" i="1"/>
  <c r="C13" i="1"/>
  <c r="C94" i="1" l="1"/>
  <c r="C10" i="1"/>
  <c r="C95" i="1" l="1"/>
  <c r="C96" i="1" s="1"/>
  <c r="C9" i="1"/>
  <c r="C97" i="1" l="1"/>
  <c r="B77" i="1" l="1"/>
  <c r="B70" i="1"/>
  <c r="B75" i="1" l="1"/>
  <c r="B72" i="1"/>
  <c r="B71" i="1"/>
  <c r="B69" i="1"/>
  <c r="B19" i="1"/>
  <c r="B16" i="1"/>
  <c r="B13" i="1"/>
  <c r="B94" i="1" l="1"/>
</calcChain>
</file>

<file path=xl/sharedStrings.xml><?xml version="1.0" encoding="utf-8"?>
<sst xmlns="http://schemas.openxmlformats.org/spreadsheetml/2006/main" count="180" uniqueCount="116">
  <si>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</si>
  <si>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</si>
  <si>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</si>
  <si>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</si>
  <si>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</si>
  <si>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</si>
  <si>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</si>
  <si>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</si>
  <si>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</si>
  <si>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</si>
  <si>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</si>
  <si>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</si>
  <si>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</si>
  <si>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</si>
  <si>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</si>
  <si>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</si>
  <si>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</si>
  <si>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</si>
  <si>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</si>
  <si>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</si>
  <si>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</si>
  <si>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</si>
  <si>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</si>
  <si>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</si>
  <si>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</si>
  <si>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</si>
  <si>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</si>
  <si>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</si>
  <si>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Устранение свищей хомутами</t>
  </si>
  <si>
    <t>руб.</t>
  </si>
  <si>
    <t xml:space="preserve">Годовая фактическая стоимость работ (услуг) </t>
  </si>
  <si>
    <t>Закрытие и открытие стояков</t>
  </si>
  <si>
    <t>Адрес: 1 мкр., д. 30</t>
  </si>
  <si>
    <t>Выезд а/машины по заявке</t>
  </si>
  <si>
    <t>выезд</t>
  </si>
  <si>
    <t>шт.</t>
  </si>
  <si>
    <t>Замена электрической лампы накаливания</t>
  </si>
  <si>
    <t>Навеска замка (крабовый)</t>
  </si>
  <si>
    <t>Старший по дому</t>
  </si>
  <si>
    <t>дом</t>
  </si>
  <si>
    <t>1 дом</t>
  </si>
  <si>
    <t>Осмотр подвала</t>
  </si>
  <si>
    <t>Осмотр сантех. оборудования</t>
  </si>
  <si>
    <t>период: 01.01.2021-31.12.2021</t>
  </si>
  <si>
    <t>Доходы 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</si>
  <si>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</si>
  <si>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</si>
  <si>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</si>
  <si>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</si>
  <si>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</si>
  <si>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</si>
  <si>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</si>
  <si>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19. Конечное сальдо с учетом дебиторской задолженности (переплаты)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</si>
  <si>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</si>
  <si>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</si>
  <si>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</si>
  <si>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</si>
  <si>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</si>
  <si>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</si>
  <si>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</si>
  <si>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</si>
  <si>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</si>
  <si>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</si>
  <si>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Вывод трубопровода горячего водоснабжения в подъезд</t>
  </si>
  <si>
    <t>Демонтаж и установка тамбурныых дверей</t>
  </si>
  <si>
    <t>Изготовление и установка сничек на металлическую дверь</t>
  </si>
  <si>
    <t>Осмотр электросчетчика</t>
  </si>
  <si>
    <t>замена электрической лампы накаливания</t>
  </si>
  <si>
    <t>замена электропатрона с материалом при закрытой арматуре</t>
  </si>
  <si>
    <t>замер температуры воздуха в кв.</t>
  </si>
  <si>
    <t>помещ</t>
  </si>
  <si>
    <t>исполнение заявок не связанных с ремонтом</t>
  </si>
  <si>
    <t>окраска дверей</t>
  </si>
  <si>
    <t>установка пружины</t>
  </si>
  <si>
    <t>Закрытие/открытие стояков водоснабжения с использованием  а/м газель</t>
  </si>
  <si>
    <t>Замена врезки на радиаторе</t>
  </si>
  <si>
    <t>Замена входной задвижки (хвс)</t>
  </si>
  <si>
    <t>Замена калача на водоподогревателе</t>
  </si>
  <si>
    <t>Замена муфты</t>
  </si>
  <si>
    <t>Замена части стояка ГВС, ХВС</t>
  </si>
  <si>
    <t>метр</t>
  </si>
  <si>
    <t>Запуск системы отопления</t>
  </si>
  <si>
    <t>Изготовление регистра отопления 2-х секционного д.100</t>
  </si>
  <si>
    <t>Очистка внутридомовой канализационной сети</t>
  </si>
  <si>
    <t>п/м</t>
  </si>
  <si>
    <t>Очистка подвала 1 мкр. д.30</t>
  </si>
  <si>
    <t>Подготовка и гидропромывка дома</t>
  </si>
  <si>
    <t>Регулировка теплоносителя</t>
  </si>
  <si>
    <t>Сброс воздуха со стояков отопления с использованием а/м газель</t>
  </si>
  <si>
    <t>Смена врезки/сборки (с применением сварочных работ) общая</t>
  </si>
  <si>
    <t>Установка водомерного счетчика</t>
  </si>
  <si>
    <t>Устранение свищей сваркой (с заплаткой)</t>
  </si>
  <si>
    <t>свищ</t>
  </si>
  <si>
    <t>Частичная замена стояка КНС по квартире</t>
  </si>
  <si>
    <t>Кв.</t>
  </si>
  <si>
    <t>Чистка водоподогревателя 1 мкр. д.30</t>
  </si>
  <si>
    <t>отключение/включение насосов</t>
  </si>
  <si>
    <t>частичная замена стояка ГВС</t>
  </si>
  <si>
    <t>частичная замена стояка ХВС</t>
  </si>
  <si>
    <t>Дезинсекция Портал 75</t>
  </si>
  <si>
    <t>Содержание ДРС 1,2 кв. 2021 г. коэф.0,8;0,85;0,9;1</t>
  </si>
  <si>
    <t>Содержание ДРС 3,4 кв. 2021 г. коэф.0,8;0,85;0,9;1</t>
  </si>
  <si>
    <t>Демонтаж полисадника</t>
  </si>
  <si>
    <t>Демонтаж старого забора</t>
  </si>
  <si>
    <t>пм</t>
  </si>
  <si>
    <t>Завоз песка в песочницу</t>
  </si>
  <si>
    <t>Изготовление забора деревянного ДРС длиной 1,9 м высотой 50 см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</si>
  <si>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</si>
  <si>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</si>
  <si>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Отпуск цветочной рассады без тары</t>
  </si>
  <si>
    <t>Уборка придомовой территории 1,2 кв. 2021 г. К=0,6;0,8</t>
  </si>
  <si>
    <t>Уборка придомовой территории 3,4 кв. 2021 г. К=0,6;0,8</t>
  </si>
  <si>
    <t>Установка деревянного забора</t>
  </si>
  <si>
    <t>Установка новогодних елок с изготовлением деревянной крестовины</t>
  </si>
  <si>
    <t>изготовление и установка деревянного забора</t>
  </si>
  <si>
    <t xml:space="preserve">Начальное сальдо на 01.01.2021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</si>
</sst>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0" fontId="10" fillId="3" borderId="2" xfId="2" applyFont="1" applyFill="1" applyBorder="1" applyAlignment="1" applyProtection="1">
      <alignment vertical="center" wrapText="1"/>
    </xf>
    <xf numFmtId="0" fontId="11" fillId="3" borderId="2" xfId="1" applyFont="1" applyFill="1" applyBorder="1" applyAlignment="1">
      <alignment vertical="center" wrapText="1"/>
    </xf>
    <xf numFmtId="164" fontId="11" fillId="3" borderId="2" xfId="1" applyNumberFormat="1" applyFont="1" applyFill="1" applyBorder="1" applyAlignment="1">
      <alignment vertical="center" wrapText="1"/>
    </xf>
    <xf numFmtId="2" fontId="11" fillId="3" borderId="2" xfId="1" applyNumberFormat="1" applyFont="1" applyFill="1" applyBorder="1" applyAlignment="1">
      <alignment vertical="center" wrapText="1"/>
    </xf>
    <xf numFmtId="43" fontId="11" fillId="3" borderId="2" xfId="3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0" xfId="0" applyFill="1" applyAlignment="1"/>
    <xf numFmtId="16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/>
    <xf numFmtId="2" fontId="8" fillId="3" borderId="2" xfId="0" applyNumberFormat="1" applyFont="1" applyFill="1" applyBorder="1" applyAlignment="1">
      <alignment vertical="center" wrapText="1"/>
    </xf>
    <xf numFmtId="164" fontId="6" fillId="3" borderId="2" xfId="3" applyNumberFormat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0" fontId="0" fillId="0" borderId="0" xfId="0"/>
    <xf numFmtId="49" fontId="0" fillId="0" borderId="3" xfId="0" applyNumberFormat="1" applyFill="1" applyBorder="1"/>
    <xf numFmtId="2" fontId="2" fillId="3" borderId="0" xfId="0" applyNumberFormat="1" applyFont="1" applyFill="1" applyAlignment="1">
      <alignment wrapText="1"/>
    </xf>
    <xf numFmtId="165" fontId="6" fillId="3" borderId="2" xfId="0" applyNumberFormat="1" applyFont="1" applyFill="1" applyBorder="1" applyAlignment="1"/>
    <xf numFmtId="165" fontId="0" fillId="0" borderId="3" xfId="0" applyNumberFormat="1" applyFill="1" applyBorder="1"/>
    <xf numFmtId="0" fontId="4" fillId="3" borderId="2" xfId="1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left" vertical="center" wrapText="1"/>
    </xf>
    <xf numFmtId="2" fontId="4" fillId="3" borderId="2" xfId="1" applyNumberFormat="1" applyFont="1" applyFill="1" applyBorder="1" applyAlignment="1">
      <alignment horizontal="right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4" fontId="6" fillId="3" borderId="2" xfId="3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69" workbookViewId="0">
      <selection activeCell="N81" sqref="N81"/>
    </sheetView>
  </sheetViews>
  <sheetFormatPr defaultRowHeight="15" outlineLevelRow="2" x14ac:dyDescent="0.25"/>
  <cols>
    <col min="1" max="1" width="59.5703125" style="28" customWidth="1"/>
    <col min="2" max="2" width="15.5703125" style="3" hidden="1" customWidth="1"/>
    <col min="3" max="3" width="15.5703125" style="29" customWidth="1"/>
    <col min="4" max="4" width="9.28515625" style="28" customWidth="1"/>
    <col min="5" max="5" width="14.42578125" style="30" customWidth="1"/>
    <col min="6" max="6" width="14.28515625" style="1" customWidth="1"/>
    <col min="7" max="16384" width="9.140625" style="1"/>
  </cols>
  <sheetData>
    <row r="1" spans="1:5" ht="37.5" customHeight="1" x14ac:dyDescent="0.25">
      <c r="A1" s="44" t="s">
        <v>9</v>
      </c>
      <c r="B1" s="44"/>
      <c r="C1" s="44"/>
      <c r="D1" s="44"/>
      <c r="E1" s="44"/>
    </row>
    <row r="2" spans="1:5" ht="17.25" customHeight="1" x14ac:dyDescent="0.25">
      <c r="A2" s="2" t="s">
        <v>32</v>
      </c>
      <c r="B2" s="3" t="s">
        <v>7</v>
      </c>
      <c r="C2" s="46" t="s">
        <v>43</v>
      </c>
      <c r="D2" s="46"/>
      <c r="E2" s="46"/>
    </row>
    <row r="3" spans="1:5" ht="57" x14ac:dyDescent="0.25">
      <c r="A3" s="4" t="s">
        <v>3</v>
      </c>
      <c r="B3" s="5" t="s">
        <v>0</v>
      </c>
      <c r="C3" s="6" t="s">
        <v>30</v>
      </c>
      <c r="D3" s="7" t="s">
        <v>1</v>
      </c>
      <c r="E3" s="8" t="s">
        <v>2</v>
      </c>
    </row>
    <row r="4" spans="1:5" s="41" customFormat="1" x14ac:dyDescent="0.25">
      <c r="A4" s="36" t="s">
        <v>115</v>
      </c>
      <c r="B4" s="37"/>
      <c r="C4" s="38">
        <v>-1127697.0900000001</v>
      </c>
      <c r="D4" s="39"/>
      <c r="E4" s="40"/>
    </row>
    <row r="5" spans="1:5" x14ac:dyDescent="0.25">
      <c r="A5" s="47" t="s">
        <v>44</v>
      </c>
      <c r="B5" s="48"/>
      <c r="C5" s="48"/>
      <c r="D5" s="48"/>
      <c r="E5" s="49"/>
    </row>
    <row r="6" spans="1:5" ht="28.5" x14ac:dyDescent="0.25">
      <c r="A6" s="4" t="s">
        <v>45</v>
      </c>
      <c r="B6" s="5"/>
      <c r="C6" s="16">
        <v>622287.68999999994</v>
      </c>
      <c r="D6" s="9" t="s">
        <v>29</v>
      </c>
      <c r="E6" s="8"/>
    </row>
    <row r="7" spans="1:5" x14ac:dyDescent="0.25">
      <c r="A7" s="4" t="s">
        <v>46</v>
      </c>
      <c r="B7" s="5"/>
      <c r="C7" s="16">
        <v>642716.31000000006</v>
      </c>
      <c r="D7" s="9" t="s">
        <v>29</v>
      </c>
      <c r="E7" s="8"/>
    </row>
    <row r="8" spans="1:5" x14ac:dyDescent="0.25">
      <c r="A8" s="4" t="s">
        <v>47</v>
      </c>
      <c r="B8" s="5"/>
      <c r="C8" s="6">
        <f>C7-C6</f>
        <v>20428.620000000112</v>
      </c>
      <c r="D8" s="9" t="s">
        <v>29</v>
      </c>
      <c r="E8" s="8"/>
    </row>
    <row r="9" spans="1:5" x14ac:dyDescent="0.25">
      <c r="A9" s="4" t="s">
        <v>10</v>
      </c>
      <c r="B9" s="5"/>
      <c r="C9" s="6">
        <f>C10</f>
        <v>10157.76</v>
      </c>
      <c r="D9" s="9" t="s">
        <v>29</v>
      </c>
      <c r="E9" s="8"/>
    </row>
    <row r="10" spans="1:5" x14ac:dyDescent="0.25">
      <c r="A10" s="10" t="s">
        <v>11</v>
      </c>
      <c r="B10" s="11"/>
      <c r="C10" s="12">
        <f>450*12+396.48*12</f>
        <v>10157.76</v>
      </c>
      <c r="D10" s="9" t="s">
        <v>29</v>
      </c>
      <c r="E10" s="13"/>
    </row>
    <row r="11" spans="1:5" x14ac:dyDescent="0.25">
      <c r="A11" s="14" t="s">
        <v>48</v>
      </c>
      <c r="B11" s="15"/>
      <c r="C11" s="16">
        <f>C6</f>
        <v>622287.68999999994</v>
      </c>
      <c r="D11" s="9" t="s">
        <v>29</v>
      </c>
      <c r="E11" s="17"/>
    </row>
    <row r="12" spans="1:5" x14ac:dyDescent="0.25">
      <c r="A12" s="45" t="s">
        <v>12</v>
      </c>
      <c r="B12" s="45"/>
      <c r="C12" s="45"/>
      <c r="D12" s="45"/>
      <c r="E12" s="45"/>
    </row>
    <row r="13" spans="1:5" ht="29.25" thickBot="1" x14ac:dyDescent="0.3">
      <c r="A13" s="14" t="s">
        <v>13</v>
      </c>
      <c r="B13" s="15" t="e">
        <f>#REF!</f>
        <v>#REF!</v>
      </c>
      <c r="C13" s="16">
        <f>C14+C15</f>
        <v>114615</v>
      </c>
      <c r="D13" s="18"/>
      <c r="E13" s="17"/>
    </row>
    <row r="14" spans="1:5" s="31" customFormat="1" ht="15.75" thickBot="1" x14ac:dyDescent="0.3">
      <c r="A14" s="32" t="s">
        <v>53</v>
      </c>
      <c r="B14" s="32"/>
      <c r="C14" s="35">
        <v>55620</v>
      </c>
      <c r="D14" s="32" t="s">
        <v>4</v>
      </c>
      <c r="E14" s="35">
        <v>13500</v>
      </c>
    </row>
    <row r="15" spans="1:5" s="31" customFormat="1" ht="15.75" thickBot="1" x14ac:dyDescent="0.3">
      <c r="A15" s="32" t="s">
        <v>54</v>
      </c>
      <c r="B15" s="32"/>
      <c r="C15" s="35">
        <v>58995</v>
      </c>
      <c r="D15" s="32" t="s">
        <v>4</v>
      </c>
      <c r="E15" s="35">
        <v>13500</v>
      </c>
    </row>
    <row r="16" spans="1:5" ht="29.25" thickBot="1" x14ac:dyDescent="0.3">
      <c r="A16" s="14" t="s">
        <v>14</v>
      </c>
      <c r="B16" s="15" t="e">
        <f>#REF!</f>
        <v>#REF!</v>
      </c>
      <c r="C16" s="16">
        <f>C17+C18</f>
        <v>52987.5</v>
      </c>
      <c r="D16" s="18"/>
      <c r="E16" s="17"/>
    </row>
    <row r="17" spans="1:5" s="31" customFormat="1" ht="15.75" thickBot="1" x14ac:dyDescent="0.3">
      <c r="A17" s="32" t="s">
        <v>55</v>
      </c>
      <c r="B17" s="32"/>
      <c r="C17" s="35">
        <v>25650</v>
      </c>
      <c r="D17" s="32" t="s">
        <v>4</v>
      </c>
      <c r="E17" s="35">
        <v>13500</v>
      </c>
    </row>
    <row r="18" spans="1:5" s="31" customFormat="1" ht="15.75" thickBot="1" x14ac:dyDescent="0.3">
      <c r="A18" s="32" t="s">
        <v>56</v>
      </c>
      <c r="B18" s="32"/>
      <c r="C18" s="35">
        <v>27337.5</v>
      </c>
      <c r="D18" s="32" t="s">
        <v>4</v>
      </c>
      <c r="E18" s="35">
        <v>13500</v>
      </c>
    </row>
    <row r="19" spans="1:5" ht="28.5" x14ac:dyDescent="0.25">
      <c r="A19" s="14" t="s">
        <v>15</v>
      </c>
      <c r="B19" s="20" t="e">
        <f>#REF!+#REF!</f>
        <v>#REF!</v>
      </c>
      <c r="C19" s="16">
        <v>0</v>
      </c>
      <c r="D19" s="21"/>
      <c r="E19" s="17"/>
    </row>
    <row r="20" spans="1:5" ht="43.5" thickBot="1" x14ac:dyDescent="0.3">
      <c r="A20" s="14" t="s">
        <v>16</v>
      </c>
      <c r="B20" s="15"/>
      <c r="C20" s="16">
        <f>SUM(C21:C26)</f>
        <v>15795</v>
      </c>
      <c r="D20" s="18"/>
      <c r="E20" s="17"/>
    </row>
    <row r="21" spans="1:5" s="31" customFormat="1" ht="15.75" thickBot="1" x14ac:dyDescent="0.3">
      <c r="A21" s="32" t="s">
        <v>57</v>
      </c>
      <c r="B21" s="32"/>
      <c r="C21" s="35">
        <v>1350</v>
      </c>
      <c r="D21" s="32" t="s">
        <v>4</v>
      </c>
      <c r="E21" s="35">
        <v>13500</v>
      </c>
    </row>
    <row r="22" spans="1:5" s="31" customFormat="1" ht="15.75" thickBot="1" x14ac:dyDescent="0.3">
      <c r="A22" s="32" t="s">
        <v>58</v>
      </c>
      <c r="B22" s="32"/>
      <c r="C22" s="35">
        <v>1350</v>
      </c>
      <c r="D22" s="32" t="s">
        <v>4</v>
      </c>
      <c r="E22" s="35">
        <v>13500</v>
      </c>
    </row>
    <row r="23" spans="1:5" s="31" customFormat="1" ht="15.75" thickBot="1" x14ac:dyDescent="0.3">
      <c r="A23" s="32" t="s">
        <v>59</v>
      </c>
      <c r="B23" s="32"/>
      <c r="C23" s="35">
        <v>1215</v>
      </c>
      <c r="D23" s="32" t="s">
        <v>4</v>
      </c>
      <c r="E23" s="35">
        <v>13500</v>
      </c>
    </row>
    <row r="24" spans="1:5" s="31" customFormat="1" ht="15.75" thickBot="1" x14ac:dyDescent="0.3">
      <c r="A24" s="32" t="s">
        <v>60</v>
      </c>
      <c r="B24" s="32"/>
      <c r="C24" s="35">
        <v>1215</v>
      </c>
      <c r="D24" s="32" t="s">
        <v>4</v>
      </c>
      <c r="E24" s="35">
        <v>13500</v>
      </c>
    </row>
    <row r="25" spans="1:5" s="31" customFormat="1" ht="15.75" thickBot="1" x14ac:dyDescent="0.3">
      <c r="A25" s="32" t="s">
        <v>61</v>
      </c>
      <c r="B25" s="32"/>
      <c r="C25" s="35">
        <v>5130</v>
      </c>
      <c r="D25" s="32" t="s">
        <v>4</v>
      </c>
      <c r="E25" s="35">
        <v>13500</v>
      </c>
    </row>
    <row r="26" spans="1:5" s="31" customFormat="1" ht="15.75" thickBot="1" x14ac:dyDescent="0.3">
      <c r="A26" s="32" t="s">
        <v>62</v>
      </c>
      <c r="B26" s="32"/>
      <c r="C26" s="35">
        <v>5535</v>
      </c>
      <c r="D26" s="32" t="s">
        <v>4</v>
      </c>
      <c r="E26" s="35">
        <v>13500</v>
      </c>
    </row>
    <row r="27" spans="1:5" ht="43.5" outlineLevel="1" thickBot="1" x14ac:dyDescent="0.3">
      <c r="A27" s="14" t="s">
        <v>17</v>
      </c>
      <c r="B27" s="22"/>
      <c r="C27" s="16">
        <f>SUM(C28:C38)</f>
        <v>30041.800000000003</v>
      </c>
      <c r="D27" s="22"/>
      <c r="E27" s="22"/>
    </row>
    <row r="28" spans="1:5" s="31" customFormat="1" ht="15.75" thickBot="1" x14ac:dyDescent="0.3">
      <c r="A28" s="32" t="s">
        <v>63</v>
      </c>
      <c r="B28" s="32"/>
      <c r="C28" s="35">
        <v>1889.26</v>
      </c>
      <c r="D28" s="32" t="s">
        <v>35</v>
      </c>
      <c r="E28" s="35">
        <v>1</v>
      </c>
    </row>
    <row r="29" spans="1:5" s="31" customFormat="1" ht="15.75" thickBot="1" x14ac:dyDescent="0.3">
      <c r="A29" s="32" t="s">
        <v>64</v>
      </c>
      <c r="B29" s="32"/>
      <c r="C29" s="35">
        <v>17591.54</v>
      </c>
      <c r="D29" s="32" t="s">
        <v>35</v>
      </c>
      <c r="E29" s="35">
        <v>2</v>
      </c>
    </row>
    <row r="30" spans="1:5" s="31" customFormat="1" ht="15.75" thickBot="1" x14ac:dyDescent="0.3">
      <c r="A30" s="32" t="s">
        <v>36</v>
      </c>
      <c r="B30" s="32"/>
      <c r="C30" s="35">
        <v>147.24</v>
      </c>
      <c r="D30" s="32" t="s">
        <v>35</v>
      </c>
      <c r="E30" s="35">
        <v>1</v>
      </c>
    </row>
    <row r="31" spans="1:5" s="31" customFormat="1" ht="15.75" thickBot="1" x14ac:dyDescent="0.3">
      <c r="A31" s="32" t="s">
        <v>65</v>
      </c>
      <c r="B31" s="32"/>
      <c r="C31" s="35">
        <v>582.9</v>
      </c>
      <c r="D31" s="32" t="s">
        <v>35</v>
      </c>
      <c r="E31" s="35">
        <v>1</v>
      </c>
    </row>
    <row r="32" spans="1:5" s="31" customFormat="1" ht="15.75" thickBot="1" x14ac:dyDescent="0.3">
      <c r="A32" s="32" t="s">
        <v>66</v>
      </c>
      <c r="B32" s="32"/>
      <c r="C32" s="35">
        <v>196.2</v>
      </c>
      <c r="D32" s="32" t="s">
        <v>35</v>
      </c>
      <c r="E32" s="35">
        <v>1</v>
      </c>
    </row>
    <row r="33" spans="1:5" s="31" customFormat="1" ht="15.75" thickBot="1" x14ac:dyDescent="0.3">
      <c r="A33" s="32" t="s">
        <v>67</v>
      </c>
      <c r="B33" s="32"/>
      <c r="C33" s="35">
        <v>2944.8</v>
      </c>
      <c r="D33" s="32" t="s">
        <v>35</v>
      </c>
      <c r="E33" s="35">
        <v>20</v>
      </c>
    </row>
    <row r="34" spans="1:5" s="31" customFormat="1" ht="15.75" thickBot="1" x14ac:dyDescent="0.3">
      <c r="A34" s="32" t="s">
        <v>68</v>
      </c>
      <c r="B34" s="32"/>
      <c r="C34" s="35">
        <v>3305.1</v>
      </c>
      <c r="D34" s="32" t="s">
        <v>35</v>
      </c>
      <c r="E34" s="35">
        <v>10</v>
      </c>
    </row>
    <row r="35" spans="1:5" s="31" customFormat="1" ht="15.75" thickBot="1" x14ac:dyDescent="0.3">
      <c r="A35" s="32" t="s">
        <v>69</v>
      </c>
      <c r="B35" s="32"/>
      <c r="C35" s="35">
        <v>1021.08</v>
      </c>
      <c r="D35" s="32" t="s">
        <v>70</v>
      </c>
      <c r="E35" s="35">
        <v>4</v>
      </c>
    </row>
    <row r="36" spans="1:5" s="31" customFormat="1" ht="15.75" thickBot="1" x14ac:dyDescent="0.3">
      <c r="A36" s="32" t="s">
        <v>71</v>
      </c>
      <c r="B36" s="32"/>
      <c r="C36" s="35">
        <v>1119.3399999999999</v>
      </c>
      <c r="D36" s="32" t="s">
        <v>35</v>
      </c>
      <c r="E36" s="35">
        <v>2</v>
      </c>
    </row>
    <row r="37" spans="1:5" s="31" customFormat="1" ht="15.75" thickBot="1" x14ac:dyDescent="0.3">
      <c r="A37" s="32" t="s">
        <v>72</v>
      </c>
      <c r="B37" s="32"/>
      <c r="C37" s="35">
        <v>530</v>
      </c>
      <c r="D37" s="32" t="s">
        <v>35</v>
      </c>
      <c r="E37" s="35">
        <v>2</v>
      </c>
    </row>
    <row r="38" spans="1:5" s="31" customFormat="1" ht="15.75" thickBot="1" x14ac:dyDescent="0.3">
      <c r="A38" s="32" t="s">
        <v>73</v>
      </c>
      <c r="B38" s="32"/>
      <c r="C38" s="35">
        <v>714.34</v>
      </c>
      <c r="D38" s="32" t="s">
        <v>35</v>
      </c>
      <c r="E38" s="35">
        <v>2</v>
      </c>
    </row>
    <row r="39" spans="1:5" s="19" customFormat="1" ht="52.5" customHeight="1" outlineLevel="2" thickBot="1" x14ac:dyDescent="0.3">
      <c r="A39" s="14" t="s">
        <v>18</v>
      </c>
      <c r="B39" s="23"/>
      <c r="C39" s="34">
        <f>SUM(C40:C66)</f>
        <v>135238.44000000003</v>
      </c>
      <c r="D39" s="23"/>
      <c r="E39" s="23"/>
    </row>
    <row r="40" spans="1:5" s="31" customFormat="1" ht="15.75" thickBot="1" x14ac:dyDescent="0.3">
      <c r="A40" s="32" t="s">
        <v>33</v>
      </c>
      <c r="B40" s="32"/>
      <c r="C40" s="35">
        <v>567.15</v>
      </c>
      <c r="D40" s="32" t="s">
        <v>34</v>
      </c>
      <c r="E40" s="35">
        <v>1</v>
      </c>
    </row>
    <row r="41" spans="1:5" s="31" customFormat="1" ht="15.75" thickBot="1" x14ac:dyDescent="0.3">
      <c r="A41" s="32" t="s">
        <v>31</v>
      </c>
      <c r="B41" s="32"/>
      <c r="C41" s="35">
        <v>809.36</v>
      </c>
      <c r="D41" s="32" t="s">
        <v>27</v>
      </c>
      <c r="E41" s="35">
        <v>1</v>
      </c>
    </row>
    <row r="42" spans="1:5" s="31" customFormat="1" ht="15.75" thickBot="1" x14ac:dyDescent="0.3">
      <c r="A42" s="32" t="s">
        <v>74</v>
      </c>
      <c r="B42" s="32"/>
      <c r="C42" s="35">
        <v>4038.09</v>
      </c>
      <c r="D42" s="32" t="s">
        <v>27</v>
      </c>
      <c r="E42" s="35">
        <v>7</v>
      </c>
    </row>
    <row r="43" spans="1:5" s="31" customFormat="1" ht="15.75" thickBot="1" x14ac:dyDescent="0.3">
      <c r="A43" s="32" t="s">
        <v>75</v>
      </c>
      <c r="B43" s="32"/>
      <c r="C43" s="35">
        <v>617.26</v>
      </c>
      <c r="D43" s="32" t="s">
        <v>35</v>
      </c>
      <c r="E43" s="35">
        <v>1</v>
      </c>
    </row>
    <row r="44" spans="1:5" s="31" customFormat="1" ht="15.75" thickBot="1" x14ac:dyDescent="0.3">
      <c r="A44" s="32" t="s">
        <v>76</v>
      </c>
      <c r="B44" s="32"/>
      <c r="C44" s="35">
        <v>13180</v>
      </c>
      <c r="D44" s="32" t="s">
        <v>35</v>
      </c>
      <c r="E44" s="35">
        <v>2</v>
      </c>
    </row>
    <row r="45" spans="1:5" s="31" customFormat="1" ht="15.75" thickBot="1" x14ac:dyDescent="0.3">
      <c r="A45" s="32" t="s">
        <v>77</v>
      </c>
      <c r="B45" s="32"/>
      <c r="C45" s="35">
        <v>7307.2</v>
      </c>
      <c r="D45" s="32" t="s">
        <v>35</v>
      </c>
      <c r="E45" s="35">
        <v>2</v>
      </c>
    </row>
    <row r="46" spans="1:5" s="31" customFormat="1" ht="15.75" thickBot="1" x14ac:dyDescent="0.3">
      <c r="A46" s="32" t="s">
        <v>78</v>
      </c>
      <c r="B46" s="32"/>
      <c r="C46" s="35">
        <v>483.98</v>
      </c>
      <c r="D46" s="32" t="s">
        <v>35</v>
      </c>
      <c r="E46" s="35">
        <v>1</v>
      </c>
    </row>
    <row r="47" spans="1:5" s="31" customFormat="1" ht="15.75" thickBot="1" x14ac:dyDescent="0.3">
      <c r="A47" s="32" t="s">
        <v>79</v>
      </c>
      <c r="B47" s="32"/>
      <c r="C47" s="35">
        <v>4364.63</v>
      </c>
      <c r="D47" s="32" t="s">
        <v>80</v>
      </c>
      <c r="E47" s="35">
        <v>2</v>
      </c>
    </row>
    <row r="48" spans="1:5" s="31" customFormat="1" ht="15.75" thickBot="1" x14ac:dyDescent="0.3">
      <c r="A48" s="32" t="s">
        <v>81</v>
      </c>
      <c r="B48" s="32"/>
      <c r="C48" s="35">
        <v>1117</v>
      </c>
      <c r="D48" s="32" t="s">
        <v>35</v>
      </c>
      <c r="E48" s="35">
        <v>1</v>
      </c>
    </row>
    <row r="49" spans="1:5" s="31" customFormat="1" ht="15.75" thickBot="1" x14ac:dyDescent="0.3">
      <c r="A49" s="32" t="s">
        <v>82</v>
      </c>
      <c r="B49" s="32"/>
      <c r="C49" s="35">
        <v>2488.5500000000002</v>
      </c>
      <c r="D49" s="32" t="s">
        <v>35</v>
      </c>
      <c r="E49" s="35">
        <v>1</v>
      </c>
    </row>
    <row r="50" spans="1:5" s="31" customFormat="1" ht="15.75" thickBot="1" x14ac:dyDescent="0.3">
      <c r="A50" s="32" t="s">
        <v>37</v>
      </c>
      <c r="B50" s="32"/>
      <c r="C50" s="35">
        <v>1000.14</v>
      </c>
      <c r="D50" s="32" t="s">
        <v>35</v>
      </c>
      <c r="E50" s="35">
        <v>3</v>
      </c>
    </row>
    <row r="51" spans="1:5" s="31" customFormat="1" ht="15.75" thickBot="1" x14ac:dyDescent="0.3">
      <c r="A51" s="32" t="s">
        <v>41</v>
      </c>
      <c r="B51" s="32"/>
      <c r="C51" s="35">
        <v>4217.3999999999996</v>
      </c>
      <c r="D51" s="32" t="s">
        <v>39</v>
      </c>
      <c r="E51" s="35">
        <v>5</v>
      </c>
    </row>
    <row r="52" spans="1:5" s="31" customFormat="1" ht="15.75" thickBot="1" x14ac:dyDescent="0.3">
      <c r="A52" s="32" t="s">
        <v>41</v>
      </c>
      <c r="B52" s="32"/>
      <c r="C52" s="35">
        <v>1144.29</v>
      </c>
      <c r="D52" s="32" t="s">
        <v>40</v>
      </c>
      <c r="E52" s="35">
        <v>3</v>
      </c>
    </row>
    <row r="53" spans="1:5" s="31" customFormat="1" ht="15.75" thickBot="1" x14ac:dyDescent="0.3">
      <c r="A53" s="32" t="s">
        <v>42</v>
      </c>
      <c r="B53" s="32"/>
      <c r="C53" s="35">
        <v>937.64</v>
      </c>
      <c r="D53" s="32" t="s">
        <v>35</v>
      </c>
      <c r="E53" s="35">
        <v>2</v>
      </c>
    </row>
    <row r="54" spans="1:5" s="31" customFormat="1" ht="15.75" thickBot="1" x14ac:dyDescent="0.3">
      <c r="A54" s="32" t="s">
        <v>83</v>
      </c>
      <c r="B54" s="32"/>
      <c r="C54" s="35">
        <v>5739.76</v>
      </c>
      <c r="D54" s="32" t="s">
        <v>84</v>
      </c>
      <c r="E54" s="35">
        <v>8</v>
      </c>
    </row>
    <row r="55" spans="1:5" s="31" customFormat="1" ht="15.75" thickBot="1" x14ac:dyDescent="0.3">
      <c r="A55" s="32" t="s">
        <v>85</v>
      </c>
      <c r="B55" s="32"/>
      <c r="C55" s="35">
        <v>26262.14</v>
      </c>
      <c r="D55" s="32" t="s">
        <v>39</v>
      </c>
      <c r="E55" s="35">
        <v>1</v>
      </c>
    </row>
    <row r="56" spans="1:5" s="31" customFormat="1" ht="15.75" thickBot="1" x14ac:dyDescent="0.3">
      <c r="A56" s="32" t="s">
        <v>86</v>
      </c>
      <c r="B56" s="32"/>
      <c r="C56" s="35">
        <v>2281.8200000000002</v>
      </c>
      <c r="D56" s="32" t="s">
        <v>40</v>
      </c>
      <c r="E56" s="35">
        <v>1</v>
      </c>
    </row>
    <row r="57" spans="1:5" s="31" customFormat="1" ht="15.75" thickBot="1" x14ac:dyDescent="0.3">
      <c r="A57" s="32" t="s">
        <v>87</v>
      </c>
      <c r="B57" s="32"/>
      <c r="C57" s="35">
        <v>847.16</v>
      </c>
      <c r="D57" s="32" t="s">
        <v>35</v>
      </c>
      <c r="E57" s="35">
        <v>1</v>
      </c>
    </row>
    <row r="58" spans="1:5" s="31" customFormat="1" ht="15.75" thickBot="1" x14ac:dyDescent="0.3">
      <c r="A58" s="32" t="s">
        <v>88</v>
      </c>
      <c r="B58" s="32"/>
      <c r="C58" s="35">
        <v>23613</v>
      </c>
      <c r="D58" s="32" t="s">
        <v>27</v>
      </c>
      <c r="E58" s="35">
        <v>34</v>
      </c>
    </row>
    <row r="59" spans="1:5" s="31" customFormat="1" ht="15.75" thickBot="1" x14ac:dyDescent="0.3">
      <c r="A59" s="32" t="s">
        <v>89</v>
      </c>
      <c r="B59" s="32"/>
      <c r="C59" s="35">
        <v>2005.85</v>
      </c>
      <c r="D59" s="32" t="s">
        <v>35</v>
      </c>
      <c r="E59" s="35">
        <v>1</v>
      </c>
    </row>
    <row r="60" spans="1:5" s="31" customFormat="1" ht="15.75" thickBot="1" x14ac:dyDescent="0.3">
      <c r="A60" s="32" t="s">
        <v>90</v>
      </c>
      <c r="B60" s="32"/>
      <c r="C60" s="35">
        <v>398.58</v>
      </c>
      <c r="D60" s="32" t="s">
        <v>35</v>
      </c>
      <c r="E60" s="35">
        <v>2</v>
      </c>
    </row>
    <row r="61" spans="1:5" s="31" customFormat="1" ht="15.75" thickBot="1" x14ac:dyDescent="0.3">
      <c r="A61" s="32" t="s">
        <v>91</v>
      </c>
      <c r="B61" s="32"/>
      <c r="C61" s="35">
        <v>1066.06</v>
      </c>
      <c r="D61" s="32" t="s">
        <v>92</v>
      </c>
      <c r="E61" s="35">
        <v>1</v>
      </c>
    </row>
    <row r="62" spans="1:5" s="31" customFormat="1" ht="15.75" thickBot="1" x14ac:dyDescent="0.3">
      <c r="A62" s="32" t="s">
        <v>28</v>
      </c>
      <c r="B62" s="32"/>
      <c r="C62" s="35">
        <v>427.22</v>
      </c>
      <c r="D62" s="32" t="s">
        <v>35</v>
      </c>
      <c r="E62" s="35">
        <v>1</v>
      </c>
    </row>
    <row r="63" spans="1:5" s="31" customFormat="1" ht="15.75" thickBot="1" x14ac:dyDescent="0.3">
      <c r="A63" s="32" t="s">
        <v>93</v>
      </c>
      <c r="B63" s="32"/>
      <c r="C63" s="35">
        <v>2456.4899999999998</v>
      </c>
      <c r="D63" s="32" t="s">
        <v>94</v>
      </c>
      <c r="E63" s="35">
        <v>1</v>
      </c>
    </row>
    <row r="64" spans="1:5" s="31" customFormat="1" ht="15.75" thickBot="1" x14ac:dyDescent="0.3">
      <c r="A64" s="32" t="s">
        <v>95</v>
      </c>
      <c r="B64" s="32"/>
      <c r="C64" s="35">
        <v>8283.24</v>
      </c>
      <c r="D64" s="32" t="s">
        <v>35</v>
      </c>
      <c r="E64" s="35">
        <v>1</v>
      </c>
    </row>
    <row r="65" spans="1:5" s="31" customFormat="1" ht="15.75" thickBot="1" x14ac:dyDescent="0.3">
      <c r="A65" s="32" t="s">
        <v>96</v>
      </c>
      <c r="B65" s="32"/>
      <c r="C65" s="35">
        <v>295.87</v>
      </c>
      <c r="D65" s="32" t="s">
        <v>39</v>
      </c>
      <c r="E65" s="35">
        <v>1</v>
      </c>
    </row>
    <row r="66" spans="1:5" s="31" customFormat="1" ht="15.75" thickBot="1" x14ac:dyDescent="0.3">
      <c r="A66" s="32" t="s">
        <v>97</v>
      </c>
      <c r="B66" s="32"/>
      <c r="C66" s="35">
        <v>19288.560000000001</v>
      </c>
      <c r="D66" s="32" t="s">
        <v>5</v>
      </c>
      <c r="E66" s="35">
        <v>8</v>
      </c>
    </row>
    <row r="67" spans="1:5" s="31" customFormat="1" ht="15.75" thickBot="1" x14ac:dyDescent="0.3">
      <c r="A67" s="32" t="s">
        <v>98</v>
      </c>
      <c r="B67" s="32"/>
      <c r="C67" s="35">
        <v>4784.3</v>
      </c>
      <c r="D67" s="32" t="s">
        <v>5</v>
      </c>
      <c r="E67" s="35">
        <v>10</v>
      </c>
    </row>
    <row r="68" spans="1:5" ht="28.5" x14ac:dyDescent="0.25">
      <c r="A68" s="14" t="s">
        <v>19</v>
      </c>
      <c r="B68" s="15" t="e">
        <f>SUM(#REF!)</f>
        <v>#REF!</v>
      </c>
      <c r="C68" s="16">
        <v>0</v>
      </c>
      <c r="D68" s="18"/>
      <c r="E68" s="17"/>
    </row>
    <row r="69" spans="1:5" ht="28.5" x14ac:dyDescent="0.25">
      <c r="A69" s="14" t="s">
        <v>20</v>
      </c>
      <c r="B69" s="15" t="e">
        <f>#REF!</f>
        <v>#REF!</v>
      </c>
      <c r="C69" s="16">
        <v>0</v>
      </c>
      <c r="D69" s="18"/>
      <c r="E69" s="17"/>
    </row>
    <row r="70" spans="1:5" ht="28.5" x14ac:dyDescent="0.25">
      <c r="A70" s="14" t="s">
        <v>21</v>
      </c>
      <c r="B70" s="15" t="e">
        <f>#REF!+#REF!</f>
        <v>#REF!</v>
      </c>
      <c r="C70" s="16">
        <v>0</v>
      </c>
      <c r="D70" s="18"/>
      <c r="E70" s="17"/>
    </row>
    <row r="71" spans="1:5" ht="28.5" x14ac:dyDescent="0.25">
      <c r="A71" s="14" t="s">
        <v>22</v>
      </c>
      <c r="B71" s="15" t="e">
        <f>#REF!</f>
        <v>#REF!</v>
      </c>
      <c r="C71" s="16">
        <v>0</v>
      </c>
      <c r="D71" s="18"/>
      <c r="E71" s="17"/>
    </row>
    <row r="72" spans="1:5" ht="29.25" thickBot="1" x14ac:dyDescent="0.3">
      <c r="A72" s="14" t="s">
        <v>23</v>
      </c>
      <c r="B72" s="15" t="e">
        <f>#REF!+#REF!</f>
        <v>#REF!</v>
      </c>
      <c r="C72" s="16">
        <f>C73+C74</f>
        <v>26568</v>
      </c>
      <c r="D72" s="18"/>
      <c r="E72" s="17"/>
    </row>
    <row r="73" spans="1:5" s="31" customFormat="1" ht="15.75" thickBot="1" x14ac:dyDescent="0.3">
      <c r="A73" s="32" t="s">
        <v>100</v>
      </c>
      <c r="B73" s="32"/>
      <c r="C73" s="35">
        <v>12960</v>
      </c>
      <c r="D73" s="32" t="s">
        <v>4</v>
      </c>
      <c r="E73" s="35">
        <v>13500</v>
      </c>
    </row>
    <row r="74" spans="1:5" s="31" customFormat="1" ht="15.75" thickBot="1" x14ac:dyDescent="0.3">
      <c r="A74" s="32" t="s">
        <v>101</v>
      </c>
      <c r="B74" s="32"/>
      <c r="C74" s="35">
        <v>13608</v>
      </c>
      <c r="D74" s="32" t="s">
        <v>4</v>
      </c>
      <c r="E74" s="35">
        <v>13500</v>
      </c>
    </row>
    <row r="75" spans="1:5" ht="43.5" thickBot="1" x14ac:dyDescent="0.3">
      <c r="A75" s="14" t="s">
        <v>24</v>
      </c>
      <c r="B75" s="15" t="e">
        <f>#REF!</f>
        <v>#REF!</v>
      </c>
      <c r="C75" s="16">
        <f>C76</f>
        <v>1823.7</v>
      </c>
      <c r="D75" s="18"/>
      <c r="E75" s="17"/>
    </row>
    <row r="76" spans="1:5" s="31" customFormat="1" ht="15.75" thickBot="1" x14ac:dyDescent="0.3">
      <c r="A76" s="32" t="s">
        <v>99</v>
      </c>
      <c r="B76" s="32"/>
      <c r="C76" s="35">
        <v>1823.7</v>
      </c>
      <c r="D76" s="32" t="s">
        <v>4</v>
      </c>
      <c r="E76" s="35">
        <v>607.9</v>
      </c>
    </row>
    <row r="77" spans="1:5" ht="57.75" thickBot="1" x14ac:dyDescent="0.3">
      <c r="A77" s="14" t="s">
        <v>25</v>
      </c>
      <c r="B77" s="15" t="e">
        <f>SUM(#REF!)</f>
        <v>#REF!</v>
      </c>
      <c r="C77" s="16">
        <f>SUM(C78:C90)</f>
        <v>132666.51</v>
      </c>
      <c r="D77" s="18"/>
      <c r="E77" s="17"/>
    </row>
    <row r="78" spans="1:5" s="31" customFormat="1" ht="15.75" thickBot="1" x14ac:dyDescent="0.3">
      <c r="A78" s="32" t="s">
        <v>102</v>
      </c>
      <c r="B78" s="32"/>
      <c r="C78" s="35">
        <v>2002.06</v>
      </c>
      <c r="D78" s="32" t="s">
        <v>35</v>
      </c>
      <c r="E78" s="35">
        <v>2</v>
      </c>
    </row>
    <row r="79" spans="1:5" s="31" customFormat="1" ht="15.75" thickBot="1" x14ac:dyDescent="0.3">
      <c r="A79" s="32" t="s">
        <v>103</v>
      </c>
      <c r="B79" s="32"/>
      <c r="C79" s="35">
        <v>173.7</v>
      </c>
      <c r="D79" s="32" t="s">
        <v>104</v>
      </c>
      <c r="E79" s="35">
        <v>5</v>
      </c>
    </row>
    <row r="80" spans="1:5" s="31" customFormat="1" ht="15.75" thickBot="1" x14ac:dyDescent="0.3">
      <c r="A80" s="32" t="s">
        <v>105</v>
      </c>
      <c r="B80" s="32"/>
      <c r="C80" s="35">
        <v>987.82</v>
      </c>
      <c r="D80" s="32" t="s">
        <v>35</v>
      </c>
      <c r="E80" s="35">
        <v>1</v>
      </c>
    </row>
    <row r="81" spans="1:7" s="31" customFormat="1" ht="15.75" thickBot="1" x14ac:dyDescent="0.3">
      <c r="A81" s="32" t="s">
        <v>106</v>
      </c>
      <c r="B81" s="32"/>
      <c r="C81" s="35">
        <v>8538.48</v>
      </c>
      <c r="D81" s="32" t="s">
        <v>104</v>
      </c>
      <c r="E81" s="35">
        <v>12</v>
      </c>
    </row>
    <row r="82" spans="1:7" s="31" customFormat="1" ht="15.75" thickBot="1" x14ac:dyDescent="0.3">
      <c r="A82" s="32" t="s">
        <v>107</v>
      </c>
      <c r="B82" s="32"/>
      <c r="C82" s="35">
        <v>229.5</v>
      </c>
      <c r="D82" s="32" t="s">
        <v>4</v>
      </c>
      <c r="E82" s="35">
        <v>13500</v>
      </c>
    </row>
    <row r="83" spans="1:7" s="31" customFormat="1" ht="15.75" thickBot="1" x14ac:dyDescent="0.3">
      <c r="A83" s="32" t="s">
        <v>108</v>
      </c>
      <c r="B83" s="32"/>
      <c r="C83" s="35">
        <v>229.5</v>
      </c>
      <c r="D83" s="32" t="s">
        <v>4</v>
      </c>
      <c r="E83" s="35">
        <v>13500</v>
      </c>
    </row>
    <row r="84" spans="1:7" s="31" customFormat="1" ht="15.75" thickBot="1" x14ac:dyDescent="0.3">
      <c r="A84" s="32" t="s">
        <v>109</v>
      </c>
      <c r="B84" s="32"/>
      <c r="C84" s="35">
        <v>4908.8</v>
      </c>
      <c r="D84" s="32" t="s">
        <v>35</v>
      </c>
      <c r="E84" s="35">
        <v>160</v>
      </c>
    </row>
    <row r="85" spans="1:7" s="31" customFormat="1" ht="15.75" thickBot="1" x14ac:dyDescent="0.3">
      <c r="A85" s="32" t="s">
        <v>110</v>
      </c>
      <c r="B85" s="32"/>
      <c r="C85" s="35">
        <v>37125</v>
      </c>
      <c r="D85" s="32" t="s">
        <v>4</v>
      </c>
      <c r="E85" s="35">
        <v>13500</v>
      </c>
    </row>
    <row r="86" spans="1:7" s="31" customFormat="1" ht="15.75" thickBot="1" x14ac:dyDescent="0.3">
      <c r="A86" s="32" t="s">
        <v>111</v>
      </c>
      <c r="B86" s="32"/>
      <c r="C86" s="35">
        <v>40716</v>
      </c>
      <c r="D86" s="32" t="s">
        <v>4</v>
      </c>
      <c r="E86" s="35">
        <v>13500</v>
      </c>
    </row>
    <row r="87" spans="1:7" s="31" customFormat="1" ht="15.75" thickBot="1" x14ac:dyDescent="0.3">
      <c r="A87" s="32" t="s">
        <v>112</v>
      </c>
      <c r="B87" s="32"/>
      <c r="C87" s="35">
        <v>4063.8</v>
      </c>
      <c r="D87" s="32" t="s">
        <v>5</v>
      </c>
      <c r="E87" s="35">
        <v>12</v>
      </c>
    </row>
    <row r="88" spans="1:7" s="31" customFormat="1" ht="15.75" thickBot="1" x14ac:dyDescent="0.3">
      <c r="A88" s="32" t="s">
        <v>113</v>
      </c>
      <c r="B88" s="32"/>
      <c r="C88" s="35">
        <v>399.99</v>
      </c>
      <c r="D88" s="32" t="s">
        <v>35</v>
      </c>
      <c r="E88" s="35">
        <v>0.35</v>
      </c>
    </row>
    <row r="89" spans="1:7" s="31" customFormat="1" ht="15.75" thickBot="1" x14ac:dyDescent="0.3">
      <c r="A89" s="32" t="s">
        <v>114</v>
      </c>
      <c r="B89" s="32"/>
      <c r="C89" s="35">
        <v>5398.68</v>
      </c>
      <c r="D89" s="32" t="s">
        <v>5</v>
      </c>
      <c r="E89" s="35">
        <v>12</v>
      </c>
    </row>
    <row r="90" spans="1:7" s="31" customFormat="1" ht="15.75" thickBot="1" x14ac:dyDescent="0.3">
      <c r="A90" s="32" t="s">
        <v>114</v>
      </c>
      <c r="B90" s="32"/>
      <c r="C90" s="35">
        <v>27893.18</v>
      </c>
      <c r="D90" s="32" t="s">
        <v>5</v>
      </c>
      <c r="E90" s="35">
        <v>62</v>
      </c>
    </row>
    <row r="91" spans="1:7" x14ac:dyDescent="0.25">
      <c r="A91" s="14" t="s">
        <v>26</v>
      </c>
      <c r="B91" s="15">
        <f>B92</f>
        <v>2186.4406779661017</v>
      </c>
      <c r="C91" s="16">
        <f>SUM(C92:C93)</f>
        <v>41758.589999999997</v>
      </c>
      <c r="D91" s="18"/>
      <c r="E91" s="17"/>
    </row>
    <row r="92" spans="1:7" ht="45" x14ac:dyDescent="0.25">
      <c r="A92" s="21" t="s">
        <v>8</v>
      </c>
      <c r="B92" s="20">
        <f>C92/1.18</f>
        <v>2186.4406779661017</v>
      </c>
      <c r="C92" s="24">
        <f>E92*12*5</f>
        <v>2580</v>
      </c>
      <c r="D92" s="21" t="s">
        <v>6</v>
      </c>
      <c r="E92" s="21">
        <v>43</v>
      </c>
    </row>
    <row r="93" spans="1:7" x14ac:dyDescent="0.25">
      <c r="A93" s="21" t="s">
        <v>38</v>
      </c>
      <c r="B93" s="20"/>
      <c r="C93" s="24">
        <v>39178.589999999997</v>
      </c>
      <c r="D93" s="26" t="s">
        <v>29</v>
      </c>
      <c r="E93" s="21"/>
    </row>
    <row r="94" spans="1:7" x14ac:dyDescent="0.25">
      <c r="A94" s="14" t="s">
        <v>49</v>
      </c>
      <c r="B94" s="25" t="e">
        <f>B13+B16+B19+#REF!+#REF!+#REF!+B68+B69+B70+B71+B72+B75+B77+B91</f>
        <v>#REF!</v>
      </c>
      <c r="C94" s="42">
        <f>C13+C16+C19+C20+C27+C39+C70+C71+C72+C75+C1008+C77+C68+C67</f>
        <v>514520.25</v>
      </c>
      <c r="D94" s="26" t="s">
        <v>29</v>
      </c>
      <c r="E94" s="17"/>
      <c r="F94" s="33"/>
      <c r="G94" s="33"/>
    </row>
    <row r="95" spans="1:7" x14ac:dyDescent="0.25">
      <c r="A95" s="14" t="s">
        <v>50</v>
      </c>
      <c r="B95" s="27"/>
      <c r="C95" s="43">
        <f>C94*1.2+C91</f>
        <v>659182.8899999999</v>
      </c>
      <c r="D95" s="26" t="s">
        <v>29</v>
      </c>
      <c r="E95" s="17"/>
    </row>
    <row r="96" spans="1:7" x14ac:dyDescent="0.25">
      <c r="A96" s="14" t="s">
        <v>51</v>
      </c>
      <c r="B96" s="27"/>
      <c r="C96" s="43">
        <f>C6+C9-C95+C4</f>
        <v>-1154434.53</v>
      </c>
      <c r="D96" s="26" t="s">
        <v>29</v>
      </c>
      <c r="E96" s="17"/>
    </row>
    <row r="97" spans="1:5" ht="28.5" hidden="1" x14ac:dyDescent="0.25">
      <c r="A97" s="14" t="s">
        <v>52</v>
      </c>
      <c r="B97" s="15"/>
      <c r="C97" s="16">
        <f>C96+C8</f>
        <v>-1134005.9099999999</v>
      </c>
      <c r="D97" s="26" t="s">
        <v>29</v>
      </c>
      <c r="E97" s="17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2019-01-28T23:31:32Z</cp:lastPrinted>
  <dcterms:created xsi:type="dcterms:W3CDTF">2016-03-18T02:51:51Z</dcterms:created>
  <dcterms:modified xsi:type="dcterms:W3CDTF">2022-02-16T06:31:25Z</dcterms:modified>
</cp:coreProperties>
</file>