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, д. 13" sheetId="1" r:id="rId1"/>
    <sheet name="Работы 2019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2019'!$A$3:$E$61</definedName>
    <definedName name="_xlnm.Print_Area" localSheetId="0">'Украинский, д. 13'!$A$1:$D$93</definedName>
  </definedNames>
  <calcPr calcId="145621"/>
</workbook>
</file>

<file path=xl/calcChain.xml><?xml version="1.0" encoding="utf-8"?>
<calcChain xmlns="http://schemas.openxmlformats.org/spreadsheetml/2006/main">
  <c r="B50" i="1" l="1"/>
  <c r="B80" i="1"/>
  <c r="F30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E30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29" i="3"/>
  <c r="F29" i="3" s="1"/>
  <c r="F25" i="3"/>
  <c r="F26" i="3"/>
  <c r="F27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6" i="3"/>
  <c r="B64" i="3"/>
  <c r="B68" i="3" s="1"/>
  <c r="B62" i="2" l="1"/>
  <c r="B75" i="1" l="1"/>
  <c r="B23" i="1"/>
  <c r="B30" i="1"/>
  <c r="B70" i="1"/>
  <c r="B78" i="1"/>
  <c r="B7" i="1" l="1"/>
  <c r="B20" i="1" l="1"/>
  <c r="B11" i="1" l="1"/>
  <c r="B8" i="1" s="1"/>
  <c r="B12" i="1" s="1"/>
  <c r="B14" i="1" l="1"/>
  <c r="B72" i="1"/>
  <c r="B17" i="1"/>
  <c r="B90" i="1" l="1"/>
  <c r="B88" i="1"/>
  <c r="B87" i="1" s="1"/>
  <c r="H90" i="1" l="1"/>
  <c r="B91" i="1"/>
  <c r="B93" i="1"/>
  <c r="B92" i="1"/>
</calcChain>
</file>

<file path=xl/sharedStrings.xml><?xml version="1.0" encoding="utf-8"?>
<sst xmlns="http://schemas.openxmlformats.org/spreadsheetml/2006/main" count="423" uniqueCount="119">
  <si>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</si>
  <si>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</si>
  <si>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</si>
  <si>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</si>
  <si>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</si>
  <si>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</si>
  <si>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</si>
  <si>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</si>
  <si>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</si>
  <si>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</si>
  <si>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</si>
  <si>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</si>
  <si>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</si>
  <si>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</si>
  <si>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</si>
  <si>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</si>
  <si>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</si>
  <si>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</si>
  <si>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</si>
  <si>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</si>
  <si>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</si>
  <si>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</si>
  <si>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</si>
  <si>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</si>
  <si>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</si>
  <si>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</si>
  <si>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</si>
  <si>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</si>
  <si>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</si>
  <si>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</si>
  <si>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</si>
  <si>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Адрес: Украинский бульвар, д. 13</t>
  </si>
  <si>
    <t>ОАО "Ингода"</t>
  </si>
  <si>
    <t>МБУДО "Детская музыкальная школа № 4"</t>
  </si>
  <si>
    <t>Старшие по дому</t>
  </si>
  <si>
    <t>Утепление вентпродухов изовером и монтажной пеной</t>
  </si>
  <si>
    <t>Установка светильников с датчиком на движение</t>
  </si>
  <si>
    <t>Кол-во</t>
  </si>
  <si>
    <t>Ед.изм</t>
  </si>
  <si>
    <t>Наименование работ</t>
  </si>
  <si>
    <t xml:space="preserve">По адресу УКРАИНСКИЙ б-р д.13                                          </t>
  </si>
  <si>
    <t>Доходы по дому:</t>
  </si>
  <si>
    <t>Расходы по снятию показаний с ИПУ по электроэнергии</t>
  </si>
  <si>
    <t>Cуммa</t>
  </si>
  <si>
    <t>Закрытие и открытие стояков</t>
  </si>
  <si>
    <t>1 стояк</t>
  </si>
  <si>
    <t>Замена сборок д.20 с устр-м сбросника на водогаз-х трубах с прим.свар.</t>
  </si>
  <si>
    <t>шт.</t>
  </si>
  <si>
    <t>Замена электрической лампы накаливания</t>
  </si>
  <si>
    <t>Замена электропатрона с материалами при открытой арматуре</t>
  </si>
  <si>
    <t>Исполнение заявок не связаных с ремонтом</t>
  </si>
  <si>
    <t>1подъезд</t>
  </si>
  <si>
    <t>узел</t>
  </si>
  <si>
    <t>1 дом</t>
  </si>
  <si>
    <t>Протяжка контактов на электроприборах</t>
  </si>
  <si>
    <t>Смена вентиля до 20 мм</t>
  </si>
  <si>
    <t>Смена задвижек д.80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</si>
  <si>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</si>
  <si>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</si>
  <si>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1 соед.</t>
  </si>
  <si>
    <t>руб.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</si>
  <si>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</si>
  <si>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</si>
  <si>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</si>
  <si>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</si>
  <si>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</si>
  <si>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</si>
  <si>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</si>
  <si>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Управление жилым фондом 1,2 кв. 2020г. К=0,6;0,8;0,85;0,9;1</t>
  </si>
  <si>
    <t>Управление жилым фондом 3,4 кв. 2020г. К=0,6;0,8;0,85;0,9;1</t>
  </si>
  <si>
    <t>Уборка придомовой территории 1,2 кв. 2020 г. К=0,8</t>
  </si>
  <si>
    <t>Уборка придомовой территории 3,4 кв. 2020 г. К=0,6;0,8</t>
  </si>
  <si>
    <t>Уборка МОП 1,2 кв. 2020 г. К=0,8</t>
  </si>
  <si>
    <t>Уборка МОП 3,4 кв. 2020 г. К=0,8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</si>
  <si>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</si>
  <si>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</si>
  <si>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</si>
  <si>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</si>
  <si>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</si>
  <si>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</si>
  <si>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Восстановление крепления конструктивных элементов</t>
  </si>
  <si>
    <t>Востановление фазного, нулевого питающего провода на подъезд и т.д</t>
  </si>
  <si>
    <t>место</t>
  </si>
  <si>
    <t>Масляная окраска с последующей теплоизоляцией (пенофол) теплового узла</t>
  </si>
  <si>
    <t>Масляная окраска элементов детской площадки (забор, элементы)</t>
  </si>
  <si>
    <t>Монтаж освещения над под-м с точкой подкл.от тамб-го осв.(прож.с фото-</t>
  </si>
  <si>
    <t>Навеска замка (крабовый)</t>
  </si>
  <si>
    <t>Очистка теплового узла</t>
  </si>
  <si>
    <t>т\у</t>
  </si>
  <si>
    <t>Ремонт шиферной кровли</t>
  </si>
  <si>
    <t>Теплоизоляция труб отопления</t>
  </si>
  <si>
    <t>Установка информационного стенда</t>
  </si>
  <si>
    <t>Устройство соединения эл.проводов с исп-ем СИЗ № 3</t>
  </si>
  <si>
    <t>изготовление и установка доски с держателями(резными) на качелю- балан</t>
  </si>
  <si>
    <t>Дезинсекция "ЗКДС"</t>
  </si>
  <si>
    <t>Демонтаж элементов детской площадки</t>
  </si>
  <si>
    <t>Вывод холодной воды с подвала для хоз. нужд</t>
  </si>
  <si>
    <t>Замена труб стояка ХВС Укр.13</t>
  </si>
  <si>
    <t>Отключение отопления</t>
  </si>
  <si>
    <t>Очистка канализационной сети</t>
  </si>
  <si>
    <t>Смена вентиля, д.32</t>
  </si>
  <si>
    <t>Смена водогазопроводных труб д.89</t>
  </si>
  <si>
    <t>Смена непригодных деревянных штакетин забора</t>
  </si>
  <si>
    <t>Смена резьб (для всех диаметров) с применением газосварочных работ</t>
  </si>
  <si>
    <t>Смена труб ХВС д.32</t>
  </si>
  <si>
    <t>1м</t>
  </si>
  <si>
    <t>Смена трубы водогазопроводной д.76 со сварочными работами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</si>
  <si>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</si>
  <si>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</si>
  <si>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</si>
  <si>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</si>
  <si>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</si>
  <si>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</si>
  <si>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</si>
  <si>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</si>
  <si>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</si>
  <si>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 xml:space="preserve">Накопительная по работам за период c  01.01.2020 по  31.12.2020 г.                                                                                   </t>
  </si>
  <si>
    <t>Отпуск цветочной рассады</t>
  </si>
  <si>
    <t>Покраска, изоляция труб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</si>
</sst>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43" fontId="1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164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4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0" fillId="3" borderId="1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4" fontId="15" fillId="0" borderId="11" xfId="0" applyNumberFormat="1" applyFont="1" applyFill="1" applyBorder="1"/>
    <xf numFmtId="165" fontId="0" fillId="0" borderId="11" xfId="0" applyNumberFormat="1" applyFill="1" applyBorder="1"/>
    <xf numFmtId="165" fontId="15" fillId="0" borderId="11" xfId="0" applyNumberFormat="1" applyFont="1" applyFill="1" applyBorder="1"/>
    <xf numFmtId="165" fontId="0" fillId="0" borderId="0" xfId="0" applyNumberFormat="1"/>
    <xf numFmtId="165" fontId="0" fillId="3" borderId="11" xfId="0" applyNumberFormat="1" applyFill="1" applyBorder="1"/>
    <xf numFmtId="165" fontId="0" fillId="34" borderId="11" xfId="0" applyNumberFormat="1" applyFill="1" applyBorder="1"/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3"/>
  <sheetViews>
    <sheetView tabSelected="1" workbookViewId="0">
      <pane ySplit="3" topLeftCell="A79" activePane="bottomLeft" state="frozen"/>
      <selection pane="bottomLeft" activeCell="B6" sqref="B6"/>
    </sheetView>
  </sheetViews>
  <sheetFormatPr defaultRowHeight="15" x14ac:dyDescent="0.25"/>
  <cols>
    <col min="1" max="1" width="74.7109375" style="5" customWidth="1"/>
    <col min="2" max="2" width="19.28515625" style="7" customWidth="1"/>
    <col min="3" max="3" width="12.140625" style="3" customWidth="1"/>
    <col min="4" max="4" width="1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.75" customHeight="1" x14ac:dyDescent="0.25">
      <c r="A1" s="43" t="s">
        <v>8</v>
      </c>
      <c r="B1" s="43"/>
      <c r="C1" s="43"/>
      <c r="D1" s="43"/>
    </row>
    <row r="2" spans="1:4" s="8" customFormat="1" ht="15.75" x14ac:dyDescent="0.25">
      <c r="A2" s="28" t="s">
        <v>31</v>
      </c>
      <c r="B2" s="45" t="s">
        <v>107</v>
      </c>
      <c r="C2" s="45"/>
      <c r="D2" s="45"/>
    </row>
    <row r="3" spans="1:4" ht="57" x14ac:dyDescent="0.25">
      <c r="A3" s="9" t="s">
        <v>2</v>
      </c>
      <c r="B3" s="10" t="s">
        <v>28</v>
      </c>
      <c r="C3" s="11" t="s">
        <v>0</v>
      </c>
      <c r="D3" s="36" t="s">
        <v>1</v>
      </c>
    </row>
    <row r="4" spans="1:4" x14ac:dyDescent="0.25">
      <c r="A4" s="46" t="s">
        <v>41</v>
      </c>
      <c r="B4" s="46"/>
      <c r="C4" s="46"/>
      <c r="D4" s="46"/>
    </row>
    <row r="5" spans="1:4" x14ac:dyDescent="0.25">
      <c r="A5" s="13" t="s">
        <v>108</v>
      </c>
      <c r="B5" s="31">
        <v>790878.95</v>
      </c>
      <c r="C5" s="20" t="s">
        <v>60</v>
      </c>
      <c r="D5" s="12"/>
    </row>
    <row r="6" spans="1:4" x14ac:dyDescent="0.25">
      <c r="A6" s="13" t="s">
        <v>109</v>
      </c>
      <c r="B6" s="31">
        <v>782529.9</v>
      </c>
      <c r="C6" s="20" t="s">
        <v>60</v>
      </c>
      <c r="D6" s="12"/>
    </row>
    <row r="7" spans="1:4" x14ac:dyDescent="0.25">
      <c r="A7" s="13" t="s">
        <v>110</v>
      </c>
      <c r="B7" s="31">
        <f>B6-B5</f>
        <v>-8349.0499999999302</v>
      </c>
      <c r="C7" s="20" t="s">
        <v>60</v>
      </c>
      <c r="D7" s="12"/>
    </row>
    <row r="8" spans="1:4" x14ac:dyDescent="0.25">
      <c r="A8" s="14" t="s">
        <v>9</v>
      </c>
      <c r="B8" s="31">
        <f>SUM(B9:B11)</f>
        <v>58516.590000000004</v>
      </c>
      <c r="C8" s="20" t="s">
        <v>60</v>
      </c>
      <c r="D8" s="12"/>
    </row>
    <row r="9" spans="1:4" x14ac:dyDescent="0.25">
      <c r="A9" s="15" t="s">
        <v>32</v>
      </c>
      <c r="B9" s="32">
        <v>44972.91</v>
      </c>
      <c r="C9" s="18" t="s">
        <v>60</v>
      </c>
      <c r="D9" s="16"/>
    </row>
    <row r="10" spans="1:4" x14ac:dyDescent="0.25">
      <c r="A10" s="15" t="s">
        <v>33</v>
      </c>
      <c r="B10" s="32">
        <v>0</v>
      </c>
      <c r="C10" s="18" t="s">
        <v>60</v>
      </c>
      <c r="D10" s="16"/>
    </row>
    <row r="11" spans="1:4" x14ac:dyDescent="0.25">
      <c r="A11" s="15" t="s">
        <v>10</v>
      </c>
      <c r="B11" s="32">
        <f>600*12+528.64*12</f>
        <v>13543.68</v>
      </c>
      <c r="C11" s="18" t="s">
        <v>60</v>
      </c>
      <c r="D11" s="12"/>
    </row>
    <row r="12" spans="1:4" x14ac:dyDescent="0.25">
      <c r="A12" s="17" t="s">
        <v>111</v>
      </c>
      <c r="B12" s="33">
        <f>B5+B8-B11</f>
        <v>835851.85999999987</v>
      </c>
      <c r="C12" s="20" t="s">
        <v>60</v>
      </c>
      <c r="D12" s="19"/>
    </row>
    <row r="13" spans="1:4" x14ac:dyDescent="0.25">
      <c r="A13" s="44" t="s">
        <v>11</v>
      </c>
      <c r="B13" s="44"/>
      <c r="C13" s="44"/>
      <c r="D13" s="44"/>
    </row>
    <row r="14" spans="1:4" ht="15.75" thickBot="1" x14ac:dyDescent="0.3">
      <c r="A14" s="21" t="s">
        <v>12</v>
      </c>
      <c r="B14" s="33">
        <f>B15+B16</f>
        <v>137125.44</v>
      </c>
      <c r="C14" s="20" t="s">
        <v>60</v>
      </c>
      <c r="D14" s="19"/>
    </row>
    <row r="15" spans="1:4" s="39" customFormat="1" ht="15.75" thickBot="1" x14ac:dyDescent="0.3">
      <c r="A15" s="41" t="s">
        <v>68</v>
      </c>
      <c r="B15" s="42">
        <v>67118.399999999994</v>
      </c>
      <c r="C15" s="41" t="s">
        <v>6</v>
      </c>
      <c r="D15" s="42">
        <v>16992</v>
      </c>
    </row>
    <row r="16" spans="1:4" s="39" customFormat="1" ht="15.75" thickBot="1" x14ac:dyDescent="0.3">
      <c r="A16" s="41" t="s">
        <v>69</v>
      </c>
      <c r="B16" s="42">
        <v>70007.039999999994</v>
      </c>
      <c r="C16" s="41" t="s">
        <v>4</v>
      </c>
      <c r="D16" s="42">
        <v>16992</v>
      </c>
    </row>
    <row r="17" spans="1:4" ht="29.25" thickBot="1" x14ac:dyDescent="0.3">
      <c r="A17" s="21" t="s">
        <v>13</v>
      </c>
      <c r="B17" s="33">
        <f>B19+B18</f>
        <v>56757.229999999996</v>
      </c>
      <c r="C17" s="20" t="s">
        <v>60</v>
      </c>
      <c r="D17" s="19"/>
    </row>
    <row r="18" spans="1:4" s="39" customFormat="1" ht="15.75" thickBot="1" x14ac:dyDescent="0.3">
      <c r="A18" s="41" t="s">
        <v>72</v>
      </c>
      <c r="B18" s="42">
        <v>28206.39</v>
      </c>
      <c r="C18" s="41" t="s">
        <v>4</v>
      </c>
      <c r="D18" s="42">
        <v>16991.8</v>
      </c>
    </row>
    <row r="19" spans="1:4" s="39" customFormat="1" ht="15.75" thickBot="1" x14ac:dyDescent="0.3">
      <c r="A19" s="41" t="s">
        <v>73</v>
      </c>
      <c r="B19" s="42">
        <v>28550.84</v>
      </c>
      <c r="C19" s="41" t="s">
        <v>4</v>
      </c>
      <c r="D19" s="42">
        <v>15026.76</v>
      </c>
    </row>
    <row r="20" spans="1:4" ht="15.75" thickBot="1" x14ac:dyDescent="0.3">
      <c r="A20" s="21" t="s">
        <v>14</v>
      </c>
      <c r="B20" s="33">
        <f>B21+B22</f>
        <v>8148.42</v>
      </c>
      <c r="C20" s="20" t="s">
        <v>60</v>
      </c>
      <c r="D20" s="24"/>
    </row>
    <row r="21" spans="1:4" s="39" customFormat="1" ht="15.75" thickBot="1" x14ac:dyDescent="0.3">
      <c r="A21" s="41" t="s">
        <v>61</v>
      </c>
      <c r="B21" s="42">
        <v>8148.42</v>
      </c>
      <c r="C21" s="41" t="s">
        <v>15</v>
      </c>
      <c r="D21" s="42">
        <v>126</v>
      </c>
    </row>
    <row r="22" spans="1:4" s="22" customFormat="1" x14ac:dyDescent="0.25">
      <c r="A22" s="29"/>
      <c r="B22" s="34"/>
      <c r="C22" s="30"/>
      <c r="D22" s="30"/>
    </row>
    <row r="23" spans="1:4" ht="29.25" thickBot="1" x14ac:dyDescent="0.3">
      <c r="A23" s="21" t="s">
        <v>16</v>
      </c>
      <c r="B23" s="33">
        <f>SUM(B24:B29)</f>
        <v>19200.96</v>
      </c>
      <c r="C23" s="20" t="s">
        <v>60</v>
      </c>
      <c r="D23" s="19"/>
    </row>
    <row r="24" spans="1:4" s="39" customFormat="1" ht="15.75" thickBot="1" x14ac:dyDescent="0.3">
      <c r="A24" s="41" t="s">
        <v>62</v>
      </c>
      <c r="B24" s="42">
        <v>1699.2</v>
      </c>
      <c r="C24" s="41" t="s">
        <v>4</v>
      </c>
      <c r="D24" s="42">
        <v>16992</v>
      </c>
    </row>
    <row r="25" spans="1:4" s="39" customFormat="1" ht="15.75" thickBot="1" x14ac:dyDescent="0.3">
      <c r="A25" s="41" t="s">
        <v>63</v>
      </c>
      <c r="B25" s="42">
        <v>1529.28</v>
      </c>
      <c r="C25" s="41" t="s">
        <v>4</v>
      </c>
      <c r="D25" s="42">
        <v>16992</v>
      </c>
    </row>
    <row r="26" spans="1:4" s="39" customFormat="1" ht="15.75" thickBot="1" x14ac:dyDescent="0.3">
      <c r="A26" s="41" t="s">
        <v>64</v>
      </c>
      <c r="B26" s="42">
        <v>1529.28</v>
      </c>
      <c r="C26" s="41" t="s">
        <v>4</v>
      </c>
      <c r="D26" s="42">
        <v>16992</v>
      </c>
    </row>
    <row r="27" spans="1:4" s="39" customFormat="1" ht="15.75" thickBot="1" x14ac:dyDescent="0.3">
      <c r="A27" s="41" t="s">
        <v>65</v>
      </c>
      <c r="B27" s="42">
        <v>1529.28</v>
      </c>
      <c r="C27" s="41" t="s">
        <v>4</v>
      </c>
      <c r="D27" s="42">
        <v>16992</v>
      </c>
    </row>
    <row r="28" spans="1:4" s="39" customFormat="1" ht="15.75" thickBot="1" x14ac:dyDescent="0.3">
      <c r="A28" s="41" t="s">
        <v>66</v>
      </c>
      <c r="B28" s="42">
        <v>6456.96</v>
      </c>
      <c r="C28" s="41" t="s">
        <v>4</v>
      </c>
      <c r="D28" s="42">
        <v>16992</v>
      </c>
    </row>
    <row r="29" spans="1:4" s="39" customFormat="1" ht="15.75" thickBot="1" x14ac:dyDescent="0.3">
      <c r="A29" s="41" t="s">
        <v>67</v>
      </c>
      <c r="B29" s="42">
        <v>6456.96</v>
      </c>
      <c r="C29" s="41" t="s">
        <v>4</v>
      </c>
      <c r="D29" s="42">
        <v>16992</v>
      </c>
    </row>
    <row r="30" spans="1:4" ht="43.5" thickBot="1" x14ac:dyDescent="0.3">
      <c r="A30" s="21" t="s">
        <v>17</v>
      </c>
      <c r="B30" s="33">
        <f>SUM(B31:B49)</f>
        <v>41017.340000000011</v>
      </c>
      <c r="C30" s="20" t="s">
        <v>60</v>
      </c>
      <c r="D30" s="25"/>
    </row>
    <row r="31" spans="1:4" s="39" customFormat="1" ht="15.75" thickBot="1" x14ac:dyDescent="0.3">
      <c r="A31" s="41" t="s">
        <v>80</v>
      </c>
      <c r="B31" s="42">
        <v>374.24</v>
      </c>
      <c r="C31" s="41" t="s">
        <v>47</v>
      </c>
      <c r="D31" s="42">
        <v>1</v>
      </c>
    </row>
    <row r="32" spans="1:4" s="39" customFormat="1" ht="15.75" thickBot="1" x14ac:dyDescent="0.3">
      <c r="A32" s="41" t="s">
        <v>81</v>
      </c>
      <c r="B32" s="42">
        <v>598.19000000000005</v>
      </c>
      <c r="C32" s="41" t="s">
        <v>82</v>
      </c>
      <c r="D32" s="42">
        <v>1</v>
      </c>
    </row>
    <row r="33" spans="1:4" s="39" customFormat="1" ht="15.75" thickBot="1" x14ac:dyDescent="0.3">
      <c r="A33" s="41" t="s">
        <v>48</v>
      </c>
      <c r="B33" s="42">
        <v>1191</v>
      </c>
      <c r="C33" s="41" t="s">
        <v>47</v>
      </c>
      <c r="D33" s="42">
        <v>15</v>
      </c>
    </row>
    <row r="34" spans="1:4" s="39" customFormat="1" ht="15.75" thickBot="1" x14ac:dyDescent="0.3">
      <c r="A34" s="41" t="s">
        <v>49</v>
      </c>
      <c r="B34" s="42">
        <v>230.61</v>
      </c>
      <c r="C34" s="41" t="s">
        <v>47</v>
      </c>
      <c r="D34" s="42">
        <v>1</v>
      </c>
    </row>
    <row r="35" spans="1:4" s="39" customFormat="1" ht="15.75" thickBot="1" x14ac:dyDescent="0.3">
      <c r="A35" s="41" t="s">
        <v>50</v>
      </c>
      <c r="B35" s="42">
        <v>929.44</v>
      </c>
      <c r="C35" s="41" t="s">
        <v>47</v>
      </c>
      <c r="D35" s="42">
        <v>4</v>
      </c>
    </row>
    <row r="36" spans="1:4" s="39" customFormat="1" ht="15.75" thickBot="1" x14ac:dyDescent="0.3">
      <c r="A36" s="41" t="s">
        <v>83</v>
      </c>
      <c r="B36" s="42">
        <v>12295.08</v>
      </c>
      <c r="C36" s="41" t="s">
        <v>52</v>
      </c>
      <c r="D36" s="42">
        <v>1</v>
      </c>
    </row>
    <row r="37" spans="1:4" s="39" customFormat="1" ht="15.75" thickBot="1" x14ac:dyDescent="0.3">
      <c r="A37" s="41" t="s">
        <v>84</v>
      </c>
      <c r="B37" s="42">
        <v>6928.57</v>
      </c>
      <c r="C37" s="41" t="s">
        <v>4</v>
      </c>
      <c r="D37" s="42">
        <v>31.3</v>
      </c>
    </row>
    <row r="38" spans="1:4" s="39" customFormat="1" ht="15.75" thickBot="1" x14ac:dyDescent="0.3">
      <c r="A38" s="41" t="s">
        <v>85</v>
      </c>
      <c r="B38" s="42">
        <v>1784.26</v>
      </c>
      <c r="C38" s="41" t="s">
        <v>51</v>
      </c>
      <c r="D38" s="42">
        <v>1</v>
      </c>
    </row>
    <row r="39" spans="1:4" s="39" customFormat="1" ht="15.75" thickBot="1" x14ac:dyDescent="0.3">
      <c r="A39" s="41" t="s">
        <v>86</v>
      </c>
      <c r="B39" s="42">
        <v>1666.9</v>
      </c>
      <c r="C39" s="41" t="s">
        <v>47</v>
      </c>
      <c r="D39" s="42">
        <v>5</v>
      </c>
    </row>
    <row r="40" spans="1:4" s="39" customFormat="1" ht="15.75" thickBot="1" x14ac:dyDescent="0.3">
      <c r="A40" s="41" t="s">
        <v>87</v>
      </c>
      <c r="B40" s="42">
        <v>2300.84</v>
      </c>
      <c r="C40" s="41" t="s">
        <v>88</v>
      </c>
      <c r="D40" s="42">
        <v>1</v>
      </c>
    </row>
    <row r="41" spans="1:4" s="39" customFormat="1" ht="15.75" thickBot="1" x14ac:dyDescent="0.3">
      <c r="A41" s="41" t="s">
        <v>54</v>
      </c>
      <c r="B41" s="42">
        <v>1858.88</v>
      </c>
      <c r="C41" s="41" t="s">
        <v>47</v>
      </c>
      <c r="D41" s="42">
        <v>8</v>
      </c>
    </row>
    <row r="42" spans="1:4" s="39" customFormat="1" ht="15.75" thickBot="1" x14ac:dyDescent="0.3">
      <c r="A42" s="41" t="s">
        <v>89</v>
      </c>
      <c r="B42" s="42">
        <v>249.12</v>
      </c>
      <c r="C42" s="41" t="s">
        <v>4</v>
      </c>
      <c r="D42" s="42">
        <v>2</v>
      </c>
    </row>
    <row r="43" spans="1:4" s="39" customFormat="1" ht="15.75" thickBot="1" x14ac:dyDescent="0.3">
      <c r="A43" s="41" t="s">
        <v>90</v>
      </c>
      <c r="B43" s="42">
        <v>3437</v>
      </c>
      <c r="C43" s="41" t="s">
        <v>53</v>
      </c>
      <c r="D43" s="42">
        <v>1</v>
      </c>
    </row>
    <row r="44" spans="1:4" s="39" customFormat="1" ht="15.75" thickBot="1" x14ac:dyDescent="0.3">
      <c r="A44" s="41" t="s">
        <v>91</v>
      </c>
      <c r="B44" s="42">
        <v>1000.36</v>
      </c>
      <c r="C44" s="41" t="s">
        <v>47</v>
      </c>
      <c r="D44" s="42">
        <v>4</v>
      </c>
    </row>
    <row r="45" spans="1:4" s="39" customFormat="1" ht="15.75" thickBot="1" x14ac:dyDescent="0.3">
      <c r="A45" s="41" t="s">
        <v>36</v>
      </c>
      <c r="B45" s="42">
        <v>4131.3999999999996</v>
      </c>
      <c r="C45" s="41" t="s">
        <v>5</v>
      </c>
      <c r="D45" s="42">
        <v>4</v>
      </c>
    </row>
    <row r="46" spans="1:4" s="39" customFormat="1" ht="15.75" thickBot="1" x14ac:dyDescent="0.3">
      <c r="A46" s="41" t="s">
        <v>57</v>
      </c>
      <c r="B46" s="42">
        <v>210.58</v>
      </c>
      <c r="C46" s="41" t="s">
        <v>4</v>
      </c>
      <c r="D46" s="42">
        <v>0.5</v>
      </c>
    </row>
    <row r="47" spans="1:4" s="39" customFormat="1" ht="15.75" thickBot="1" x14ac:dyDescent="0.3">
      <c r="A47" s="41" t="s">
        <v>58</v>
      </c>
      <c r="B47" s="42">
        <v>906.54</v>
      </c>
      <c r="C47" s="41" t="s">
        <v>59</v>
      </c>
      <c r="D47" s="42">
        <v>2</v>
      </c>
    </row>
    <row r="48" spans="1:4" s="39" customFormat="1" ht="15.75" thickBot="1" x14ac:dyDescent="0.3">
      <c r="A48" s="41" t="s">
        <v>92</v>
      </c>
      <c r="B48" s="42">
        <v>315.54000000000002</v>
      </c>
      <c r="C48" s="41" t="s">
        <v>59</v>
      </c>
      <c r="D48" s="42">
        <v>6</v>
      </c>
    </row>
    <row r="49" spans="1:5" s="39" customFormat="1" ht="15.75" thickBot="1" x14ac:dyDescent="0.3">
      <c r="A49" s="41" t="s">
        <v>93</v>
      </c>
      <c r="B49" s="42">
        <v>608.79</v>
      </c>
      <c r="C49" s="41" t="s">
        <v>47</v>
      </c>
      <c r="D49" s="42">
        <v>1</v>
      </c>
    </row>
    <row r="50" spans="1:5" ht="43.5" thickBot="1" x14ac:dyDescent="0.3">
      <c r="A50" s="21" t="s">
        <v>18</v>
      </c>
      <c r="B50" s="33">
        <f>SUM(B51:B66)</f>
        <v>146865.31</v>
      </c>
      <c r="C50" s="20" t="s">
        <v>60</v>
      </c>
      <c r="D50" s="19"/>
      <c r="E50" s="4" t="s">
        <v>3</v>
      </c>
    </row>
    <row r="51" spans="1:5" s="39" customFormat="1" ht="15.75" thickBot="1" x14ac:dyDescent="0.3">
      <c r="A51" s="41" t="s">
        <v>96</v>
      </c>
      <c r="B51" s="42">
        <v>2152.4699999999998</v>
      </c>
      <c r="C51" s="41" t="s">
        <v>47</v>
      </c>
      <c r="D51" s="42">
        <v>1</v>
      </c>
    </row>
    <row r="52" spans="1:5" s="39" customFormat="1" ht="15.75" thickBot="1" x14ac:dyDescent="0.3">
      <c r="A52" s="41" t="s">
        <v>29</v>
      </c>
      <c r="B52" s="42">
        <v>2268.6</v>
      </c>
      <c r="C52" s="41" t="s">
        <v>30</v>
      </c>
      <c r="D52" s="42">
        <v>4</v>
      </c>
    </row>
    <row r="53" spans="1:5" s="39" customFormat="1" ht="15.75" thickBot="1" x14ac:dyDescent="0.3">
      <c r="A53" s="41" t="s">
        <v>44</v>
      </c>
      <c r="B53" s="42">
        <v>1618.72</v>
      </c>
      <c r="C53" s="41" t="s">
        <v>45</v>
      </c>
      <c r="D53" s="42">
        <v>2</v>
      </c>
    </row>
    <row r="54" spans="1:5" s="39" customFormat="1" ht="15.75" thickBot="1" x14ac:dyDescent="0.3">
      <c r="A54" s="41" t="s">
        <v>46</v>
      </c>
      <c r="B54" s="42">
        <v>950.38</v>
      </c>
      <c r="C54" s="41" t="s">
        <v>47</v>
      </c>
      <c r="D54" s="42">
        <v>1</v>
      </c>
    </row>
    <row r="55" spans="1:5" s="39" customFormat="1" ht="15.75" thickBot="1" x14ac:dyDescent="0.3">
      <c r="A55" s="41" t="s">
        <v>97</v>
      </c>
      <c r="B55" s="42">
        <v>50056</v>
      </c>
      <c r="C55" s="41" t="s">
        <v>45</v>
      </c>
      <c r="D55" s="42">
        <v>1</v>
      </c>
    </row>
    <row r="56" spans="1:5" s="39" customFormat="1" ht="15.75" thickBot="1" x14ac:dyDescent="0.3">
      <c r="A56" s="41" t="s">
        <v>98</v>
      </c>
      <c r="B56" s="42">
        <v>1117.43</v>
      </c>
      <c r="C56" s="41" t="s">
        <v>47</v>
      </c>
      <c r="D56" s="42">
        <v>1</v>
      </c>
    </row>
    <row r="57" spans="1:5" s="39" customFormat="1" ht="15.75" thickBot="1" x14ac:dyDescent="0.3">
      <c r="A57" s="41" t="s">
        <v>99</v>
      </c>
      <c r="B57" s="42">
        <v>975.52</v>
      </c>
      <c r="C57" s="41" t="s">
        <v>6</v>
      </c>
      <c r="D57" s="42">
        <v>7</v>
      </c>
    </row>
    <row r="58" spans="1:5" s="39" customFormat="1" ht="15.75" thickBot="1" x14ac:dyDescent="0.3">
      <c r="A58" s="41" t="s">
        <v>55</v>
      </c>
      <c r="B58" s="42">
        <v>1829.97</v>
      </c>
      <c r="C58" s="41" t="s">
        <v>47</v>
      </c>
      <c r="D58" s="42">
        <v>3</v>
      </c>
    </row>
    <row r="59" spans="1:5" s="39" customFormat="1" ht="15.75" thickBot="1" x14ac:dyDescent="0.3">
      <c r="A59" s="41" t="s">
        <v>100</v>
      </c>
      <c r="B59" s="42">
        <v>1908.82</v>
      </c>
      <c r="C59" s="41" t="s">
        <v>47</v>
      </c>
      <c r="D59" s="42">
        <v>2</v>
      </c>
    </row>
    <row r="60" spans="1:5" s="39" customFormat="1" ht="15.75" thickBot="1" x14ac:dyDescent="0.3">
      <c r="A60" s="41" t="s">
        <v>101</v>
      </c>
      <c r="B60" s="42">
        <v>10561.8</v>
      </c>
      <c r="C60" s="41" t="s">
        <v>6</v>
      </c>
      <c r="D60" s="42">
        <v>8.6999999999999993</v>
      </c>
    </row>
    <row r="61" spans="1:5" s="39" customFormat="1" ht="15.75" thickBot="1" x14ac:dyDescent="0.3">
      <c r="A61" s="41" t="s">
        <v>56</v>
      </c>
      <c r="B61" s="42">
        <v>4675.2</v>
      </c>
      <c r="C61" s="41" t="s">
        <v>47</v>
      </c>
      <c r="D61" s="42">
        <v>1</v>
      </c>
    </row>
    <row r="62" spans="1:5" s="39" customFormat="1" ht="15.75" thickBot="1" x14ac:dyDescent="0.3">
      <c r="A62" s="41" t="s">
        <v>102</v>
      </c>
      <c r="B62" s="42">
        <v>3628.8</v>
      </c>
      <c r="C62" s="41" t="s">
        <v>47</v>
      </c>
      <c r="D62" s="42">
        <v>70</v>
      </c>
    </row>
    <row r="63" spans="1:5" s="39" customFormat="1" ht="15.75" thickBot="1" x14ac:dyDescent="0.3">
      <c r="A63" s="41" t="s">
        <v>103</v>
      </c>
      <c r="B63" s="42">
        <v>6461.65</v>
      </c>
      <c r="C63" s="41" t="s">
        <v>47</v>
      </c>
      <c r="D63" s="42">
        <v>5</v>
      </c>
    </row>
    <row r="64" spans="1:5" s="39" customFormat="1" ht="15.75" thickBot="1" x14ac:dyDescent="0.3">
      <c r="A64" s="41" t="s">
        <v>104</v>
      </c>
      <c r="B64" s="42">
        <v>1916.75</v>
      </c>
      <c r="C64" s="41" t="s">
        <v>105</v>
      </c>
      <c r="D64" s="42">
        <v>1.5</v>
      </c>
    </row>
    <row r="65" spans="1:6" s="39" customFormat="1" ht="15.75" thickBot="1" x14ac:dyDescent="0.3">
      <c r="A65" s="41" t="s">
        <v>106</v>
      </c>
      <c r="B65" s="42">
        <v>8589</v>
      </c>
      <c r="C65" s="41" t="s">
        <v>6</v>
      </c>
      <c r="D65" s="42">
        <v>7</v>
      </c>
    </row>
    <row r="66" spans="1:6" s="39" customFormat="1" ht="15.75" thickBot="1" x14ac:dyDescent="0.3">
      <c r="A66" s="41" t="s">
        <v>118</v>
      </c>
      <c r="B66" s="56">
        <v>48154.2</v>
      </c>
      <c r="C66" s="41" t="s">
        <v>53</v>
      </c>
      <c r="D66" s="52">
        <v>1</v>
      </c>
      <c r="F66" s="54"/>
    </row>
    <row r="67" spans="1:6" ht="28.5" x14ac:dyDescent="0.25">
      <c r="A67" s="21" t="s">
        <v>19</v>
      </c>
      <c r="B67" s="33">
        <v>0</v>
      </c>
      <c r="C67" s="20" t="s">
        <v>60</v>
      </c>
      <c r="D67" s="19"/>
    </row>
    <row r="68" spans="1:6" ht="28.5" x14ac:dyDescent="0.25">
      <c r="A68" s="21" t="s">
        <v>20</v>
      </c>
      <c r="B68" s="33">
        <v>0</v>
      </c>
      <c r="C68" s="20" t="s">
        <v>60</v>
      </c>
      <c r="D68" s="19"/>
    </row>
    <row r="69" spans="1:6" x14ac:dyDescent="0.25">
      <c r="A69" s="21" t="s">
        <v>21</v>
      </c>
      <c r="B69" s="33">
        <v>0</v>
      </c>
      <c r="C69" s="20" t="s">
        <v>60</v>
      </c>
      <c r="D69" s="19"/>
    </row>
    <row r="70" spans="1:6" ht="29.25" thickBot="1" x14ac:dyDescent="0.3">
      <c r="A70" s="21" t="s">
        <v>22</v>
      </c>
      <c r="B70" s="33">
        <f>B71</f>
        <v>1949.46</v>
      </c>
      <c r="C70" s="20" t="s">
        <v>60</v>
      </c>
      <c r="D70" s="19"/>
    </row>
    <row r="71" spans="1:6" s="39" customFormat="1" ht="15.75" thickBot="1" x14ac:dyDescent="0.3">
      <c r="A71" s="41" t="s">
        <v>35</v>
      </c>
      <c r="B71" s="42">
        <v>1949.46</v>
      </c>
      <c r="C71" s="41" t="s">
        <v>47</v>
      </c>
      <c r="D71" s="42">
        <v>6</v>
      </c>
    </row>
    <row r="72" spans="1:6" ht="29.25" thickBot="1" x14ac:dyDescent="0.3">
      <c r="A72" s="21" t="s">
        <v>23</v>
      </c>
      <c r="B72" s="33">
        <f>B74+B73</f>
        <v>8156.16</v>
      </c>
      <c r="C72" s="20" t="s">
        <v>60</v>
      </c>
      <c r="D72" s="19"/>
    </row>
    <row r="73" spans="1:6" s="39" customFormat="1" ht="15.75" thickBot="1" x14ac:dyDescent="0.3">
      <c r="A73" s="41" t="s">
        <v>74</v>
      </c>
      <c r="B73" s="42">
        <v>3908.16</v>
      </c>
      <c r="C73" s="41" t="s">
        <v>4</v>
      </c>
      <c r="D73" s="42">
        <v>16992</v>
      </c>
    </row>
    <row r="74" spans="1:6" s="39" customFormat="1" ht="15.75" thickBot="1" x14ac:dyDescent="0.3">
      <c r="A74" s="41" t="s">
        <v>75</v>
      </c>
      <c r="B74" s="42">
        <v>4248</v>
      </c>
      <c r="C74" s="41" t="s">
        <v>4</v>
      </c>
      <c r="D74" s="42">
        <v>16992</v>
      </c>
    </row>
    <row r="75" spans="1:6" ht="29.25" thickBot="1" x14ac:dyDescent="0.3">
      <c r="A75" s="21" t="s">
        <v>24</v>
      </c>
      <c r="B75" s="33">
        <f>B76+B77</f>
        <v>31605.119999999999</v>
      </c>
      <c r="C75" s="20" t="s">
        <v>60</v>
      </c>
      <c r="D75" s="19"/>
    </row>
    <row r="76" spans="1:6" s="39" customFormat="1" ht="15.75" thickBot="1" x14ac:dyDescent="0.3">
      <c r="A76" s="41" t="s">
        <v>76</v>
      </c>
      <c r="B76" s="42">
        <v>15292.8</v>
      </c>
      <c r="C76" s="41" t="s">
        <v>6</v>
      </c>
      <c r="D76" s="42">
        <v>16992</v>
      </c>
    </row>
    <row r="77" spans="1:6" s="39" customFormat="1" ht="15.75" thickBot="1" x14ac:dyDescent="0.3">
      <c r="A77" s="41" t="s">
        <v>77</v>
      </c>
      <c r="B77" s="42">
        <v>16312.32</v>
      </c>
      <c r="C77" s="41" t="s">
        <v>4</v>
      </c>
      <c r="D77" s="42">
        <v>16992</v>
      </c>
    </row>
    <row r="78" spans="1:6" ht="29.25" thickBot="1" x14ac:dyDescent="0.3">
      <c r="A78" s="21" t="s">
        <v>25</v>
      </c>
      <c r="B78" s="33">
        <f>B79</f>
        <v>3614.51</v>
      </c>
      <c r="C78" s="20" t="s">
        <v>60</v>
      </c>
      <c r="D78" s="19"/>
    </row>
    <row r="79" spans="1:6" s="39" customFormat="1" ht="15.75" thickBot="1" x14ac:dyDescent="0.3">
      <c r="A79" s="41" t="s">
        <v>94</v>
      </c>
      <c r="B79" s="42">
        <v>3614.51</v>
      </c>
      <c r="C79" s="41" t="s">
        <v>4</v>
      </c>
      <c r="D79" s="42">
        <v>1242.0999999999999</v>
      </c>
    </row>
    <row r="80" spans="1:6" ht="42.75" x14ac:dyDescent="0.25">
      <c r="A80" s="21" t="s">
        <v>26</v>
      </c>
      <c r="B80" s="33">
        <f>SUM(B81:B86)</f>
        <v>89238.37999999999</v>
      </c>
      <c r="C80" s="40" t="s">
        <v>60</v>
      </c>
      <c r="D80" s="19"/>
    </row>
    <row r="81" spans="1:8" s="39" customFormat="1" x14ac:dyDescent="0.25">
      <c r="A81" s="38" t="s">
        <v>70</v>
      </c>
      <c r="B81" s="37">
        <v>41151.379999999997</v>
      </c>
      <c r="C81" s="38" t="s">
        <v>4</v>
      </c>
      <c r="D81" s="37">
        <v>16796.48</v>
      </c>
    </row>
    <row r="82" spans="1:8" s="39" customFormat="1" x14ac:dyDescent="0.25">
      <c r="A82" s="38" t="s">
        <v>71</v>
      </c>
      <c r="B82" s="37">
        <v>42310.96</v>
      </c>
      <c r="C82" s="38" t="s">
        <v>4</v>
      </c>
      <c r="D82" s="37">
        <v>15385.8</v>
      </c>
    </row>
    <row r="83" spans="1:8" s="39" customFormat="1" x14ac:dyDescent="0.25">
      <c r="A83" s="38" t="s">
        <v>78</v>
      </c>
      <c r="B83" s="37">
        <v>288.86</v>
      </c>
      <c r="C83" s="38" t="s">
        <v>4</v>
      </c>
      <c r="D83" s="37">
        <v>16992</v>
      </c>
    </row>
    <row r="84" spans="1:8" s="39" customFormat="1" ht="15.75" thickBot="1" x14ac:dyDescent="0.3">
      <c r="A84" s="38" t="s">
        <v>79</v>
      </c>
      <c r="B84" s="37">
        <v>288.86</v>
      </c>
      <c r="C84" s="38" t="s">
        <v>4</v>
      </c>
      <c r="D84" s="37">
        <v>16992</v>
      </c>
    </row>
    <row r="85" spans="1:8" s="39" customFormat="1" ht="15.75" thickBot="1" x14ac:dyDescent="0.3">
      <c r="A85" s="41" t="s">
        <v>95</v>
      </c>
      <c r="B85" s="42">
        <v>2115.48</v>
      </c>
      <c r="C85" s="41" t="s">
        <v>47</v>
      </c>
      <c r="D85" s="42">
        <v>2</v>
      </c>
    </row>
    <row r="86" spans="1:8" s="39" customFormat="1" ht="15.75" thickBot="1" x14ac:dyDescent="0.3">
      <c r="A86" s="41" t="s">
        <v>117</v>
      </c>
      <c r="B86" s="56">
        <v>3082.84</v>
      </c>
      <c r="C86" s="41" t="s">
        <v>47</v>
      </c>
      <c r="D86" s="52">
        <v>37</v>
      </c>
      <c r="F86" s="54"/>
    </row>
    <row r="87" spans="1:8" x14ac:dyDescent="0.25">
      <c r="A87" s="21" t="s">
        <v>27</v>
      </c>
      <c r="B87" s="33">
        <f>B88+B89</f>
        <v>16522.32</v>
      </c>
      <c r="C87" s="18"/>
      <c r="D87" s="19"/>
    </row>
    <row r="88" spans="1:8" ht="30" x14ac:dyDescent="0.25">
      <c r="A88" s="26" t="s">
        <v>42</v>
      </c>
      <c r="B88" s="35">
        <f>D88*5*12</f>
        <v>3420</v>
      </c>
      <c r="C88" s="27" t="s">
        <v>7</v>
      </c>
      <c r="D88" s="23">
        <v>57</v>
      </c>
    </row>
    <row r="89" spans="1:8" x14ac:dyDescent="0.25">
      <c r="A89" s="29" t="s">
        <v>34</v>
      </c>
      <c r="B89" s="35">
        <v>13102.320000000002</v>
      </c>
      <c r="C89" s="18" t="s">
        <v>60</v>
      </c>
      <c r="D89" s="23"/>
    </row>
    <row r="90" spans="1:8" x14ac:dyDescent="0.25">
      <c r="A90" s="17" t="s">
        <v>112</v>
      </c>
      <c r="B90" s="33">
        <f>B14+B17+B20+B23+B30+B50+B67+B68+B69+B70+B72+B75+B78+B80</f>
        <v>543678.32999999996</v>
      </c>
      <c r="C90" s="20" t="s">
        <v>60</v>
      </c>
      <c r="D90" s="19"/>
      <c r="H90" s="1" t="e">
        <f>B90='[1]Работы 2020'!C61</f>
        <v>#REF!</v>
      </c>
    </row>
    <row r="91" spans="1:8" x14ac:dyDescent="0.25">
      <c r="A91" s="17" t="s">
        <v>113</v>
      </c>
      <c r="B91" s="33">
        <f>B90*1.2+B87</f>
        <v>668936.31599999988</v>
      </c>
      <c r="C91" s="20" t="s">
        <v>60</v>
      </c>
      <c r="D91" s="19"/>
    </row>
    <row r="92" spans="1:8" x14ac:dyDescent="0.25">
      <c r="A92" s="17" t="s">
        <v>114</v>
      </c>
      <c r="B92" s="33">
        <f>B5+B8-B91</f>
        <v>180459.22400000005</v>
      </c>
      <c r="C92" s="20" t="s">
        <v>60</v>
      </c>
      <c r="D92" s="19"/>
    </row>
    <row r="93" spans="1:8" ht="28.5" x14ac:dyDescent="0.25">
      <c r="A93" s="21" t="s">
        <v>115</v>
      </c>
      <c r="B93" s="33">
        <f>B92+B7</f>
        <v>172110.17400000012</v>
      </c>
      <c r="C93" s="20" t="s">
        <v>60</v>
      </c>
      <c r="D93" s="19"/>
    </row>
  </sheetData>
  <sheetProtection formatCells="0" formatColumns="0" formatRows="0" sort="0" autoFilter="0" pivotTables="0"/>
  <mergeCells count="4">
    <mergeCell ref="A1:D1"/>
    <mergeCell ref="A13:D13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2"/>
  <sheetViews>
    <sheetView workbookViewId="0">
      <pane ySplit="3" topLeftCell="A4" activePane="bottomLeft" state="frozen"/>
      <selection pane="bottomLeft" activeCell="B62" sqref="B62"/>
    </sheetView>
  </sheetViews>
  <sheetFormatPr defaultRowHeight="15" x14ac:dyDescent="0.25"/>
  <cols>
    <col min="1" max="1" width="70.5703125" style="39" customWidth="1"/>
    <col min="2" max="2" width="12.5703125" style="39" customWidth="1"/>
    <col min="3" max="3" width="20.5703125" style="39" customWidth="1"/>
    <col min="4" max="4" width="12.5703125" style="39" customWidth="1"/>
    <col min="5" max="16384" width="9.140625" style="39"/>
  </cols>
  <sheetData>
    <row r="2" spans="1:4" x14ac:dyDescent="0.25">
      <c r="A2" s="39" t="s">
        <v>116</v>
      </c>
    </row>
    <row r="3" spans="1:4" x14ac:dyDescent="0.25">
      <c r="A3" s="39" t="s">
        <v>40</v>
      </c>
    </row>
    <row r="4" spans="1:4" ht="15.75" thickBot="1" x14ac:dyDescent="0.3"/>
    <row r="5" spans="1:4" ht="15.75" thickBot="1" x14ac:dyDescent="0.3">
      <c r="A5" s="47" t="s">
        <v>39</v>
      </c>
      <c r="B5" s="47" t="s">
        <v>43</v>
      </c>
      <c r="C5" s="47" t="s">
        <v>38</v>
      </c>
      <c r="D5" s="47" t="s">
        <v>37</v>
      </c>
    </row>
    <row r="6" spans="1:4" s="50" customFormat="1" ht="15.75" thickBot="1" x14ac:dyDescent="0.3">
      <c r="A6" s="48" t="s">
        <v>80</v>
      </c>
      <c r="B6" s="49">
        <v>374.24</v>
      </c>
      <c r="C6" s="48" t="s">
        <v>47</v>
      </c>
      <c r="D6" s="49">
        <v>1</v>
      </c>
    </row>
    <row r="7" spans="1:4" s="50" customFormat="1" ht="15.75" thickBot="1" x14ac:dyDescent="0.3">
      <c r="A7" s="48" t="s">
        <v>81</v>
      </c>
      <c r="B7" s="49">
        <v>598.19000000000005</v>
      </c>
      <c r="C7" s="48" t="s">
        <v>82</v>
      </c>
      <c r="D7" s="49">
        <v>1</v>
      </c>
    </row>
    <row r="8" spans="1:4" s="50" customFormat="1" ht="15.75" thickBot="1" x14ac:dyDescent="0.3">
      <c r="A8" s="48" t="s">
        <v>96</v>
      </c>
      <c r="B8" s="49">
        <v>2152.4699999999998</v>
      </c>
      <c r="C8" s="48" t="s">
        <v>47</v>
      </c>
      <c r="D8" s="49">
        <v>1</v>
      </c>
    </row>
    <row r="9" spans="1:4" s="50" customFormat="1" ht="15.75" thickBot="1" x14ac:dyDescent="0.3">
      <c r="A9" s="48" t="s">
        <v>61</v>
      </c>
      <c r="B9" s="49">
        <v>8148.42</v>
      </c>
      <c r="C9" s="48" t="s">
        <v>15</v>
      </c>
      <c r="D9" s="49">
        <v>126</v>
      </c>
    </row>
    <row r="10" spans="1:4" s="50" customFormat="1" ht="15.75" thickBot="1" x14ac:dyDescent="0.3">
      <c r="A10" s="48" t="s">
        <v>29</v>
      </c>
      <c r="B10" s="49">
        <v>2268.6</v>
      </c>
      <c r="C10" s="48" t="s">
        <v>30</v>
      </c>
      <c r="D10" s="49">
        <v>4</v>
      </c>
    </row>
    <row r="11" spans="1:4" s="50" customFormat="1" ht="15.75" thickBot="1" x14ac:dyDescent="0.3">
      <c r="A11" s="48" t="s">
        <v>62</v>
      </c>
      <c r="B11" s="49">
        <v>1699.2</v>
      </c>
      <c r="C11" s="48" t="s">
        <v>4</v>
      </c>
      <c r="D11" s="49">
        <v>16992</v>
      </c>
    </row>
    <row r="12" spans="1:4" s="50" customFormat="1" ht="15.75" thickBot="1" x14ac:dyDescent="0.3">
      <c r="A12" s="48" t="s">
        <v>63</v>
      </c>
      <c r="B12" s="49">
        <v>1529.28</v>
      </c>
      <c r="C12" s="48" t="s">
        <v>4</v>
      </c>
      <c r="D12" s="49">
        <v>16992</v>
      </c>
    </row>
    <row r="13" spans="1:4" s="50" customFormat="1" ht="15.75" thickBot="1" x14ac:dyDescent="0.3">
      <c r="A13" s="48" t="s">
        <v>94</v>
      </c>
      <c r="B13" s="49">
        <v>3614.51</v>
      </c>
      <c r="C13" s="48" t="s">
        <v>4</v>
      </c>
      <c r="D13" s="49">
        <v>1242.0999999999999</v>
      </c>
    </row>
    <row r="14" spans="1:4" s="50" customFormat="1" ht="15.75" thickBot="1" x14ac:dyDescent="0.3">
      <c r="A14" s="48" t="s">
        <v>95</v>
      </c>
      <c r="B14" s="49">
        <v>2115.48</v>
      </c>
      <c r="C14" s="48" t="s">
        <v>47</v>
      </c>
      <c r="D14" s="49">
        <v>2</v>
      </c>
    </row>
    <row r="15" spans="1:4" s="50" customFormat="1" ht="15.75" thickBot="1" x14ac:dyDescent="0.3">
      <c r="A15" s="48" t="s">
        <v>44</v>
      </c>
      <c r="B15" s="49">
        <v>1618.72</v>
      </c>
      <c r="C15" s="48" t="s">
        <v>45</v>
      </c>
      <c r="D15" s="49">
        <v>2</v>
      </c>
    </row>
    <row r="16" spans="1:4" s="50" customFormat="1" ht="15.75" thickBot="1" x14ac:dyDescent="0.3">
      <c r="A16" s="48" t="s">
        <v>46</v>
      </c>
      <c r="B16" s="49">
        <v>950.38</v>
      </c>
      <c r="C16" s="48" t="s">
        <v>47</v>
      </c>
      <c r="D16" s="49">
        <v>1</v>
      </c>
    </row>
    <row r="17" spans="1:4" s="50" customFormat="1" ht="15.75" thickBot="1" x14ac:dyDescent="0.3">
      <c r="A17" s="48" t="s">
        <v>97</v>
      </c>
      <c r="B17" s="49">
        <v>50056</v>
      </c>
      <c r="C17" s="48" t="s">
        <v>45</v>
      </c>
      <c r="D17" s="49">
        <v>1</v>
      </c>
    </row>
    <row r="18" spans="1:4" s="50" customFormat="1" ht="15.75" thickBot="1" x14ac:dyDescent="0.3">
      <c r="A18" s="48" t="s">
        <v>48</v>
      </c>
      <c r="B18" s="49">
        <v>1191</v>
      </c>
      <c r="C18" s="48" t="s">
        <v>47</v>
      </c>
      <c r="D18" s="49">
        <v>15</v>
      </c>
    </row>
    <row r="19" spans="1:4" s="50" customFormat="1" ht="15.75" thickBot="1" x14ac:dyDescent="0.3">
      <c r="A19" s="48" t="s">
        <v>49</v>
      </c>
      <c r="B19" s="49">
        <v>230.61</v>
      </c>
      <c r="C19" s="48" t="s">
        <v>47</v>
      </c>
      <c r="D19" s="49">
        <v>1</v>
      </c>
    </row>
    <row r="20" spans="1:4" s="50" customFormat="1" ht="15.75" thickBot="1" x14ac:dyDescent="0.3">
      <c r="A20" s="48" t="s">
        <v>50</v>
      </c>
      <c r="B20" s="49">
        <v>929.44</v>
      </c>
      <c r="C20" s="48" t="s">
        <v>47</v>
      </c>
      <c r="D20" s="49">
        <v>4</v>
      </c>
    </row>
    <row r="21" spans="1:4" s="50" customFormat="1" ht="15.75" thickBot="1" x14ac:dyDescent="0.3">
      <c r="A21" s="48" t="s">
        <v>83</v>
      </c>
      <c r="B21" s="49">
        <v>12295.08</v>
      </c>
      <c r="C21" s="48" t="s">
        <v>52</v>
      </c>
      <c r="D21" s="49">
        <v>1</v>
      </c>
    </row>
    <row r="22" spans="1:4" s="50" customFormat="1" ht="15.75" thickBot="1" x14ac:dyDescent="0.3">
      <c r="A22" s="48" t="s">
        <v>84</v>
      </c>
      <c r="B22" s="49">
        <v>6928.57</v>
      </c>
      <c r="C22" s="48" t="s">
        <v>4</v>
      </c>
      <c r="D22" s="49">
        <v>31.3</v>
      </c>
    </row>
    <row r="23" spans="1:4" s="50" customFormat="1" ht="15.75" thickBot="1" x14ac:dyDescent="0.3">
      <c r="A23" s="48" t="s">
        <v>85</v>
      </c>
      <c r="B23" s="49">
        <v>1784.26</v>
      </c>
      <c r="C23" s="48" t="s">
        <v>51</v>
      </c>
      <c r="D23" s="49">
        <v>1</v>
      </c>
    </row>
    <row r="24" spans="1:4" s="50" customFormat="1" ht="15.75" thickBot="1" x14ac:dyDescent="0.3">
      <c r="A24" s="48" t="s">
        <v>86</v>
      </c>
      <c r="B24" s="49">
        <v>1666.9</v>
      </c>
      <c r="C24" s="48" t="s">
        <v>47</v>
      </c>
      <c r="D24" s="49">
        <v>5</v>
      </c>
    </row>
    <row r="25" spans="1:4" s="50" customFormat="1" ht="15.75" thickBot="1" x14ac:dyDescent="0.3">
      <c r="A25" s="48" t="s">
        <v>78</v>
      </c>
      <c r="B25" s="49">
        <v>288.86</v>
      </c>
      <c r="C25" s="48" t="s">
        <v>4</v>
      </c>
      <c r="D25" s="49">
        <v>16992</v>
      </c>
    </row>
    <row r="26" spans="1:4" s="50" customFormat="1" ht="15.75" thickBot="1" x14ac:dyDescent="0.3">
      <c r="A26" s="48" t="s">
        <v>79</v>
      </c>
      <c r="B26" s="49">
        <v>288.86</v>
      </c>
      <c r="C26" s="48" t="s">
        <v>4</v>
      </c>
      <c r="D26" s="49">
        <v>16992</v>
      </c>
    </row>
    <row r="27" spans="1:4" s="50" customFormat="1" ht="15.75" thickBot="1" x14ac:dyDescent="0.3">
      <c r="A27" s="48" t="s">
        <v>98</v>
      </c>
      <c r="B27" s="49">
        <v>1117.43</v>
      </c>
      <c r="C27" s="48" t="s">
        <v>47</v>
      </c>
      <c r="D27" s="49">
        <v>1</v>
      </c>
    </row>
    <row r="28" spans="1:4" s="50" customFormat="1" ht="15.75" thickBot="1" x14ac:dyDescent="0.3">
      <c r="A28" s="48" t="s">
        <v>99</v>
      </c>
      <c r="B28" s="49">
        <v>975.52</v>
      </c>
      <c r="C28" s="48" t="s">
        <v>6</v>
      </c>
      <c r="D28" s="49">
        <v>7</v>
      </c>
    </row>
    <row r="29" spans="1:4" s="50" customFormat="1" ht="15.75" thickBot="1" x14ac:dyDescent="0.3">
      <c r="A29" s="48" t="s">
        <v>87</v>
      </c>
      <c r="B29" s="49">
        <v>2300.84</v>
      </c>
      <c r="C29" s="48" t="s">
        <v>88</v>
      </c>
      <c r="D29" s="49">
        <v>1</v>
      </c>
    </row>
    <row r="30" spans="1:4" s="50" customFormat="1" ht="15.75" thickBot="1" x14ac:dyDescent="0.3">
      <c r="A30" s="48" t="s">
        <v>54</v>
      </c>
      <c r="B30" s="49">
        <v>1858.88</v>
      </c>
      <c r="C30" s="48" t="s">
        <v>47</v>
      </c>
      <c r="D30" s="49">
        <v>8</v>
      </c>
    </row>
    <row r="31" spans="1:4" s="50" customFormat="1" ht="15.75" thickBot="1" x14ac:dyDescent="0.3">
      <c r="A31" s="48" t="s">
        <v>89</v>
      </c>
      <c r="B31" s="49">
        <v>249.12</v>
      </c>
      <c r="C31" s="48" t="s">
        <v>4</v>
      </c>
      <c r="D31" s="49">
        <v>2</v>
      </c>
    </row>
    <row r="32" spans="1:4" s="50" customFormat="1" ht="15.75" thickBot="1" x14ac:dyDescent="0.3">
      <c r="A32" s="48" t="s">
        <v>55</v>
      </c>
      <c r="B32" s="49">
        <v>1829.97</v>
      </c>
      <c r="C32" s="48" t="s">
        <v>47</v>
      </c>
      <c r="D32" s="49">
        <v>3</v>
      </c>
    </row>
    <row r="33" spans="1:4" s="50" customFormat="1" ht="15.75" thickBot="1" x14ac:dyDescent="0.3">
      <c r="A33" s="48" t="s">
        <v>100</v>
      </c>
      <c r="B33" s="49">
        <v>1908.82</v>
      </c>
      <c r="C33" s="48" t="s">
        <v>47</v>
      </c>
      <c r="D33" s="49">
        <v>2</v>
      </c>
    </row>
    <row r="34" spans="1:4" s="50" customFormat="1" ht="15.75" thickBot="1" x14ac:dyDescent="0.3">
      <c r="A34" s="48" t="s">
        <v>101</v>
      </c>
      <c r="B34" s="49">
        <v>10561.8</v>
      </c>
      <c r="C34" s="48" t="s">
        <v>6</v>
      </c>
      <c r="D34" s="49">
        <v>8.6999999999999993</v>
      </c>
    </row>
    <row r="35" spans="1:4" s="50" customFormat="1" ht="15.75" thickBot="1" x14ac:dyDescent="0.3">
      <c r="A35" s="48" t="s">
        <v>56</v>
      </c>
      <c r="B35" s="49">
        <v>4675.2</v>
      </c>
      <c r="C35" s="48" t="s">
        <v>47</v>
      </c>
      <c r="D35" s="49">
        <v>1</v>
      </c>
    </row>
    <row r="36" spans="1:4" s="50" customFormat="1" ht="15.75" thickBot="1" x14ac:dyDescent="0.3">
      <c r="A36" s="48" t="s">
        <v>102</v>
      </c>
      <c r="B36" s="49">
        <v>3628.8</v>
      </c>
      <c r="C36" s="48" t="s">
        <v>47</v>
      </c>
      <c r="D36" s="49">
        <v>70</v>
      </c>
    </row>
    <row r="37" spans="1:4" s="50" customFormat="1" ht="15.75" thickBot="1" x14ac:dyDescent="0.3">
      <c r="A37" s="48" t="s">
        <v>103</v>
      </c>
      <c r="B37" s="49">
        <v>6461.65</v>
      </c>
      <c r="C37" s="48" t="s">
        <v>47</v>
      </c>
      <c r="D37" s="49">
        <v>5</v>
      </c>
    </row>
    <row r="38" spans="1:4" s="50" customFormat="1" ht="15.75" thickBot="1" x14ac:dyDescent="0.3">
      <c r="A38" s="48" t="s">
        <v>104</v>
      </c>
      <c r="B38" s="49">
        <v>1916.75</v>
      </c>
      <c r="C38" s="48" t="s">
        <v>105</v>
      </c>
      <c r="D38" s="49">
        <v>1.5</v>
      </c>
    </row>
    <row r="39" spans="1:4" s="50" customFormat="1" ht="15.75" thickBot="1" x14ac:dyDescent="0.3">
      <c r="A39" s="48" t="s">
        <v>106</v>
      </c>
      <c r="B39" s="49">
        <v>8589</v>
      </c>
      <c r="C39" s="48" t="s">
        <v>6</v>
      </c>
      <c r="D39" s="49">
        <v>7</v>
      </c>
    </row>
    <row r="40" spans="1:4" s="50" customFormat="1" ht="15.75" thickBot="1" x14ac:dyDescent="0.3">
      <c r="A40" s="48" t="s">
        <v>76</v>
      </c>
      <c r="B40" s="49">
        <v>15292.8</v>
      </c>
      <c r="C40" s="48" t="s">
        <v>6</v>
      </c>
      <c r="D40" s="49">
        <v>16992</v>
      </c>
    </row>
    <row r="41" spans="1:4" s="50" customFormat="1" ht="15.75" thickBot="1" x14ac:dyDescent="0.3">
      <c r="A41" s="48" t="s">
        <v>77</v>
      </c>
      <c r="B41" s="49">
        <v>16312.32</v>
      </c>
      <c r="C41" s="48" t="s">
        <v>4</v>
      </c>
      <c r="D41" s="49">
        <v>16992</v>
      </c>
    </row>
    <row r="42" spans="1:4" s="50" customFormat="1" ht="15.75" thickBot="1" x14ac:dyDescent="0.3">
      <c r="A42" s="48" t="s">
        <v>90</v>
      </c>
      <c r="B42" s="49">
        <v>3437</v>
      </c>
      <c r="C42" s="48" t="s">
        <v>53</v>
      </c>
      <c r="D42" s="49">
        <v>1</v>
      </c>
    </row>
    <row r="43" spans="1:4" s="50" customFormat="1" ht="15.75" thickBot="1" x14ac:dyDescent="0.3">
      <c r="A43" s="48" t="s">
        <v>74</v>
      </c>
      <c r="B43" s="49">
        <v>3908.16</v>
      </c>
      <c r="C43" s="48" t="s">
        <v>4</v>
      </c>
      <c r="D43" s="49">
        <v>16992</v>
      </c>
    </row>
    <row r="44" spans="1:4" s="50" customFormat="1" ht="15.75" thickBot="1" x14ac:dyDescent="0.3">
      <c r="A44" s="48" t="s">
        <v>75</v>
      </c>
      <c r="B44" s="49">
        <v>4248</v>
      </c>
      <c r="C44" s="48" t="s">
        <v>4</v>
      </c>
      <c r="D44" s="49">
        <v>16992</v>
      </c>
    </row>
    <row r="45" spans="1:4" s="50" customFormat="1" ht="15.75" thickBot="1" x14ac:dyDescent="0.3">
      <c r="A45" s="48" t="s">
        <v>72</v>
      </c>
      <c r="B45" s="49">
        <v>28206.39</v>
      </c>
      <c r="C45" s="48" t="s">
        <v>4</v>
      </c>
      <c r="D45" s="49">
        <v>16991.8</v>
      </c>
    </row>
    <row r="46" spans="1:4" s="50" customFormat="1" ht="15.75" thickBot="1" x14ac:dyDescent="0.3">
      <c r="A46" s="48" t="s">
        <v>73</v>
      </c>
      <c r="B46" s="49">
        <v>28550.84</v>
      </c>
      <c r="C46" s="48" t="s">
        <v>4</v>
      </c>
      <c r="D46" s="49">
        <v>15026.76</v>
      </c>
    </row>
    <row r="47" spans="1:4" s="50" customFormat="1" ht="15.75" thickBot="1" x14ac:dyDescent="0.3">
      <c r="A47" s="48" t="s">
        <v>70</v>
      </c>
      <c r="B47" s="49">
        <v>41151.379999999997</v>
      </c>
      <c r="C47" s="48" t="s">
        <v>4</v>
      </c>
      <c r="D47" s="49">
        <v>16796.48</v>
      </c>
    </row>
    <row r="48" spans="1:4" s="50" customFormat="1" ht="15.75" thickBot="1" x14ac:dyDescent="0.3">
      <c r="A48" s="48" t="s">
        <v>71</v>
      </c>
      <c r="B48" s="49">
        <v>42310.96</v>
      </c>
      <c r="C48" s="48" t="s">
        <v>4</v>
      </c>
      <c r="D48" s="49">
        <v>15385.8</v>
      </c>
    </row>
    <row r="49" spans="1:4" s="50" customFormat="1" ht="15.75" thickBot="1" x14ac:dyDescent="0.3">
      <c r="A49" s="48" t="s">
        <v>68</v>
      </c>
      <c r="B49" s="49">
        <v>67118.399999999994</v>
      </c>
      <c r="C49" s="48" t="s">
        <v>6</v>
      </c>
      <c r="D49" s="49">
        <v>16992</v>
      </c>
    </row>
    <row r="50" spans="1:4" s="50" customFormat="1" ht="15.75" thickBot="1" x14ac:dyDescent="0.3">
      <c r="A50" s="48" t="s">
        <v>69</v>
      </c>
      <c r="B50" s="49">
        <v>70007.039999999994</v>
      </c>
      <c r="C50" s="48" t="s">
        <v>4</v>
      </c>
      <c r="D50" s="49">
        <v>16992</v>
      </c>
    </row>
    <row r="51" spans="1:4" s="50" customFormat="1" ht="15.75" thickBot="1" x14ac:dyDescent="0.3">
      <c r="A51" s="48" t="s">
        <v>91</v>
      </c>
      <c r="B51" s="49">
        <v>1000.36</v>
      </c>
      <c r="C51" s="48" t="s">
        <v>47</v>
      </c>
      <c r="D51" s="49">
        <v>4</v>
      </c>
    </row>
    <row r="52" spans="1:4" s="50" customFormat="1" ht="15.75" thickBot="1" x14ac:dyDescent="0.3">
      <c r="A52" s="48" t="s">
        <v>36</v>
      </c>
      <c r="B52" s="49">
        <v>4131.3999999999996</v>
      </c>
      <c r="C52" s="48" t="s">
        <v>5</v>
      </c>
      <c r="D52" s="49">
        <v>4</v>
      </c>
    </row>
    <row r="53" spans="1:4" s="50" customFormat="1" ht="15.75" thickBot="1" x14ac:dyDescent="0.3">
      <c r="A53" s="48" t="s">
        <v>57</v>
      </c>
      <c r="B53" s="49">
        <v>210.58</v>
      </c>
      <c r="C53" s="48" t="s">
        <v>4</v>
      </c>
      <c r="D53" s="49">
        <v>0.5</v>
      </c>
    </row>
    <row r="54" spans="1:4" s="50" customFormat="1" ht="15.75" thickBot="1" x14ac:dyDescent="0.3">
      <c r="A54" s="48" t="s">
        <v>58</v>
      </c>
      <c r="B54" s="49">
        <v>906.54</v>
      </c>
      <c r="C54" s="48" t="s">
        <v>59</v>
      </c>
      <c r="D54" s="49">
        <v>2</v>
      </c>
    </row>
    <row r="55" spans="1:4" s="50" customFormat="1" ht="15.75" thickBot="1" x14ac:dyDescent="0.3">
      <c r="A55" s="48" t="s">
        <v>92</v>
      </c>
      <c r="B55" s="49">
        <v>315.54000000000002</v>
      </c>
      <c r="C55" s="48" t="s">
        <v>59</v>
      </c>
      <c r="D55" s="49">
        <v>6</v>
      </c>
    </row>
    <row r="56" spans="1:4" s="50" customFormat="1" ht="15.75" thickBot="1" x14ac:dyDescent="0.3">
      <c r="A56" s="48" t="s">
        <v>35</v>
      </c>
      <c r="B56" s="49">
        <v>1949.46</v>
      </c>
      <c r="C56" s="48" t="s">
        <v>47</v>
      </c>
      <c r="D56" s="49">
        <v>6</v>
      </c>
    </row>
    <row r="57" spans="1:4" s="50" customFormat="1" ht="15.75" thickBot="1" x14ac:dyDescent="0.3">
      <c r="A57" s="48" t="s">
        <v>64</v>
      </c>
      <c r="B57" s="49">
        <v>1529.28</v>
      </c>
      <c r="C57" s="48" t="s">
        <v>4</v>
      </c>
      <c r="D57" s="49">
        <v>16992</v>
      </c>
    </row>
    <row r="58" spans="1:4" s="50" customFormat="1" ht="15.75" thickBot="1" x14ac:dyDescent="0.3">
      <c r="A58" s="48" t="s">
        <v>65</v>
      </c>
      <c r="B58" s="49">
        <v>1529.28</v>
      </c>
      <c r="C58" s="48" t="s">
        <v>4</v>
      </c>
      <c r="D58" s="49">
        <v>16992</v>
      </c>
    </row>
    <row r="59" spans="1:4" s="50" customFormat="1" ht="15.75" thickBot="1" x14ac:dyDescent="0.3">
      <c r="A59" s="48" t="s">
        <v>66</v>
      </c>
      <c r="B59" s="49">
        <v>6456.96</v>
      </c>
      <c r="C59" s="48" t="s">
        <v>4</v>
      </c>
      <c r="D59" s="49">
        <v>16992</v>
      </c>
    </row>
    <row r="60" spans="1:4" s="50" customFormat="1" ht="15.75" thickBot="1" x14ac:dyDescent="0.3">
      <c r="A60" s="48" t="s">
        <v>67</v>
      </c>
      <c r="B60" s="49">
        <v>6456.96</v>
      </c>
      <c r="C60" s="48" t="s">
        <v>4</v>
      </c>
      <c r="D60" s="49">
        <v>16992</v>
      </c>
    </row>
    <row r="61" spans="1:4" s="50" customFormat="1" ht="15.75" thickBot="1" x14ac:dyDescent="0.3">
      <c r="A61" s="48" t="s">
        <v>93</v>
      </c>
      <c r="B61" s="49">
        <v>608.79</v>
      </c>
      <c r="C61" s="48" t="s">
        <v>47</v>
      </c>
      <c r="D61" s="49">
        <v>1</v>
      </c>
    </row>
    <row r="62" spans="1:4" ht="15.75" thickBot="1" x14ac:dyDescent="0.3">
      <c r="A62" s="41"/>
      <c r="B62" s="51">
        <f>SUM(B6:B61)</f>
        <v>492441.29000000004</v>
      </c>
      <c r="C62" s="41"/>
      <c r="D62" s="42"/>
    </row>
  </sheetData>
  <autoFilter ref="A3:E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33" workbookViewId="0">
      <selection activeCell="D68" sqref="D68"/>
    </sheetView>
  </sheetViews>
  <sheetFormatPr defaultRowHeight="15" x14ac:dyDescent="0.25"/>
  <cols>
    <col min="1" max="1" width="70.5703125" style="39" customWidth="1"/>
    <col min="2" max="2" width="12.5703125" style="39" customWidth="1"/>
    <col min="3" max="3" width="20.5703125" style="39" customWidth="1"/>
    <col min="4" max="4" width="12.5703125" style="39" customWidth="1"/>
    <col min="5" max="16384" width="9.140625" style="39"/>
  </cols>
  <sheetData>
    <row r="2" spans="1:6" x14ac:dyDescent="0.25">
      <c r="A2" s="39" t="s">
        <v>116</v>
      </c>
    </row>
    <row r="3" spans="1:6" x14ac:dyDescent="0.25">
      <c r="A3" s="39" t="s">
        <v>40</v>
      </c>
    </row>
    <row r="4" spans="1:6" ht="15.75" thickBot="1" x14ac:dyDescent="0.3"/>
    <row r="5" spans="1:6" ht="15.75" thickBot="1" x14ac:dyDescent="0.3">
      <c r="A5" s="47" t="s">
        <v>39</v>
      </c>
      <c r="B5" s="47" t="s">
        <v>43</v>
      </c>
      <c r="C5" s="47" t="s">
        <v>38</v>
      </c>
      <c r="D5" s="47" t="s">
        <v>37</v>
      </c>
    </row>
    <row r="6" spans="1:6" ht="15.75" thickBot="1" x14ac:dyDescent="0.3">
      <c r="A6" s="41" t="s">
        <v>80</v>
      </c>
      <c r="B6" s="52">
        <v>374.24</v>
      </c>
      <c r="C6" s="41" t="s">
        <v>47</v>
      </c>
      <c r="D6" s="52">
        <v>1</v>
      </c>
      <c r="E6" s="39">
        <f>'Работы 2019'!B6</f>
        <v>374.24</v>
      </c>
      <c r="F6" s="54">
        <f>E6-B6</f>
        <v>0</v>
      </c>
    </row>
    <row r="7" spans="1:6" ht="15.75" thickBot="1" x14ac:dyDescent="0.3">
      <c r="A7" s="41" t="s">
        <v>81</v>
      </c>
      <c r="B7" s="52">
        <v>598.19000000000005</v>
      </c>
      <c r="C7" s="41" t="s">
        <v>82</v>
      </c>
      <c r="D7" s="52">
        <v>1</v>
      </c>
      <c r="E7" s="39">
        <f>'Работы 2019'!B7</f>
        <v>598.19000000000005</v>
      </c>
      <c r="F7" s="54">
        <f t="shared" ref="F7:F54" si="0">E7-B7</f>
        <v>0</v>
      </c>
    </row>
    <row r="8" spans="1:6" ht="15.75" thickBot="1" x14ac:dyDescent="0.3">
      <c r="A8" s="41" t="s">
        <v>96</v>
      </c>
      <c r="B8" s="52">
        <v>2152.4699999999998</v>
      </c>
      <c r="C8" s="41" t="s">
        <v>47</v>
      </c>
      <c r="D8" s="52">
        <v>1</v>
      </c>
      <c r="E8" s="39">
        <f>'Работы 2019'!B8</f>
        <v>2152.4699999999998</v>
      </c>
      <c r="F8" s="54">
        <f t="shared" si="0"/>
        <v>0</v>
      </c>
    </row>
    <row r="9" spans="1:6" ht="15.75" thickBot="1" x14ac:dyDescent="0.3">
      <c r="A9" s="41" t="s">
        <v>61</v>
      </c>
      <c r="B9" s="52">
        <v>8148.42</v>
      </c>
      <c r="C9" s="41" t="s">
        <v>15</v>
      </c>
      <c r="D9" s="52">
        <v>126</v>
      </c>
      <c r="E9" s="39">
        <f>'Работы 2019'!B9</f>
        <v>8148.42</v>
      </c>
      <c r="F9" s="54">
        <f t="shared" si="0"/>
        <v>0</v>
      </c>
    </row>
    <row r="10" spans="1:6" ht="15.75" thickBot="1" x14ac:dyDescent="0.3">
      <c r="A10" s="41" t="s">
        <v>29</v>
      </c>
      <c r="B10" s="52">
        <v>2268.6</v>
      </c>
      <c r="C10" s="41" t="s">
        <v>30</v>
      </c>
      <c r="D10" s="52">
        <v>4</v>
      </c>
      <c r="E10" s="39">
        <f>'Работы 2019'!B10</f>
        <v>2268.6</v>
      </c>
      <c r="F10" s="54">
        <f t="shared" si="0"/>
        <v>0</v>
      </c>
    </row>
    <row r="11" spans="1:6" ht="15.75" thickBot="1" x14ac:dyDescent="0.3">
      <c r="A11" s="41" t="s">
        <v>62</v>
      </c>
      <c r="B11" s="52">
        <v>1699.2</v>
      </c>
      <c r="C11" s="41" t="s">
        <v>4</v>
      </c>
      <c r="D11" s="52">
        <v>16992</v>
      </c>
      <c r="E11" s="39">
        <f>'Работы 2019'!B11</f>
        <v>1699.2</v>
      </c>
      <c r="F11" s="54">
        <f t="shared" si="0"/>
        <v>0</v>
      </c>
    </row>
    <row r="12" spans="1:6" ht="15.75" thickBot="1" x14ac:dyDescent="0.3">
      <c r="A12" s="41" t="s">
        <v>63</v>
      </c>
      <c r="B12" s="52">
        <v>1529.28</v>
      </c>
      <c r="C12" s="41" t="s">
        <v>4</v>
      </c>
      <c r="D12" s="52">
        <v>16992</v>
      </c>
      <c r="E12" s="39">
        <f>'Работы 2019'!B12</f>
        <v>1529.28</v>
      </c>
      <c r="F12" s="54">
        <f t="shared" si="0"/>
        <v>0</v>
      </c>
    </row>
    <row r="13" spans="1:6" ht="15.75" thickBot="1" x14ac:dyDescent="0.3">
      <c r="A13" s="41" t="s">
        <v>94</v>
      </c>
      <c r="B13" s="52">
        <v>3614.51</v>
      </c>
      <c r="C13" s="41" t="s">
        <v>4</v>
      </c>
      <c r="D13" s="52">
        <v>1242.0999999999999</v>
      </c>
      <c r="E13" s="39">
        <f>'Работы 2019'!B13</f>
        <v>3614.51</v>
      </c>
      <c r="F13" s="54">
        <f t="shared" si="0"/>
        <v>0</v>
      </c>
    </row>
    <row r="14" spans="1:6" ht="15.75" thickBot="1" x14ac:dyDescent="0.3">
      <c r="A14" s="41" t="s">
        <v>95</v>
      </c>
      <c r="B14" s="52">
        <v>2115.48</v>
      </c>
      <c r="C14" s="41" t="s">
        <v>47</v>
      </c>
      <c r="D14" s="52">
        <v>2</v>
      </c>
      <c r="E14" s="39">
        <f>'Работы 2019'!B14</f>
        <v>2115.48</v>
      </c>
      <c r="F14" s="54">
        <f t="shared" si="0"/>
        <v>0</v>
      </c>
    </row>
    <row r="15" spans="1:6" ht="15.75" thickBot="1" x14ac:dyDescent="0.3">
      <c r="A15" s="41" t="s">
        <v>44</v>
      </c>
      <c r="B15" s="52">
        <v>1618.72</v>
      </c>
      <c r="C15" s="41" t="s">
        <v>45</v>
      </c>
      <c r="D15" s="52">
        <v>2</v>
      </c>
      <c r="E15" s="39">
        <f>'Работы 2019'!B15</f>
        <v>1618.72</v>
      </c>
      <c r="F15" s="54">
        <f t="shared" si="0"/>
        <v>0</v>
      </c>
    </row>
    <row r="16" spans="1:6" ht="15.75" thickBot="1" x14ac:dyDescent="0.3">
      <c r="A16" s="41" t="s">
        <v>46</v>
      </c>
      <c r="B16" s="52">
        <v>950.38</v>
      </c>
      <c r="C16" s="41" t="s">
        <v>47</v>
      </c>
      <c r="D16" s="52">
        <v>1</v>
      </c>
      <c r="E16" s="39">
        <f>'Работы 2019'!B16</f>
        <v>950.38</v>
      </c>
      <c r="F16" s="54">
        <f t="shared" si="0"/>
        <v>0</v>
      </c>
    </row>
    <row r="17" spans="1:6" ht="15.75" thickBot="1" x14ac:dyDescent="0.3">
      <c r="A17" s="41" t="s">
        <v>97</v>
      </c>
      <c r="B17" s="52">
        <v>50056</v>
      </c>
      <c r="C17" s="41" t="s">
        <v>45</v>
      </c>
      <c r="D17" s="52">
        <v>1</v>
      </c>
      <c r="E17" s="39">
        <f>'Работы 2019'!B17</f>
        <v>50056</v>
      </c>
      <c r="F17" s="54">
        <f t="shared" si="0"/>
        <v>0</v>
      </c>
    </row>
    <row r="18" spans="1:6" ht="15.75" thickBot="1" x14ac:dyDescent="0.3">
      <c r="A18" s="41" t="s">
        <v>48</v>
      </c>
      <c r="B18" s="52">
        <v>1191</v>
      </c>
      <c r="C18" s="41" t="s">
        <v>47</v>
      </c>
      <c r="D18" s="52">
        <v>15</v>
      </c>
      <c r="E18" s="39">
        <f>'Работы 2019'!B18</f>
        <v>1191</v>
      </c>
      <c r="F18" s="54">
        <f t="shared" si="0"/>
        <v>0</v>
      </c>
    </row>
    <row r="19" spans="1:6" ht="15.75" thickBot="1" x14ac:dyDescent="0.3">
      <c r="A19" s="41" t="s">
        <v>49</v>
      </c>
      <c r="B19" s="52">
        <v>230.61</v>
      </c>
      <c r="C19" s="41" t="s">
        <v>47</v>
      </c>
      <c r="D19" s="52">
        <v>1</v>
      </c>
      <c r="E19" s="39">
        <f>'Работы 2019'!B19</f>
        <v>230.61</v>
      </c>
      <c r="F19" s="54">
        <f t="shared" si="0"/>
        <v>0</v>
      </c>
    </row>
    <row r="20" spans="1:6" ht="15.75" thickBot="1" x14ac:dyDescent="0.3">
      <c r="A20" s="41" t="s">
        <v>50</v>
      </c>
      <c r="B20" s="52">
        <v>929.44</v>
      </c>
      <c r="C20" s="41" t="s">
        <v>47</v>
      </c>
      <c r="D20" s="52">
        <v>4</v>
      </c>
      <c r="E20" s="39">
        <f>'Работы 2019'!B20</f>
        <v>929.44</v>
      </c>
      <c r="F20" s="54">
        <f t="shared" si="0"/>
        <v>0</v>
      </c>
    </row>
    <row r="21" spans="1:6" ht="15.75" thickBot="1" x14ac:dyDescent="0.3">
      <c r="A21" s="41" t="s">
        <v>83</v>
      </c>
      <c r="B21" s="52">
        <v>12295.08</v>
      </c>
      <c r="C21" s="41" t="s">
        <v>52</v>
      </c>
      <c r="D21" s="52">
        <v>1</v>
      </c>
      <c r="E21" s="39">
        <f>'Работы 2019'!B21</f>
        <v>12295.08</v>
      </c>
      <c r="F21" s="54">
        <f t="shared" si="0"/>
        <v>0</v>
      </c>
    </row>
    <row r="22" spans="1:6" ht="15.75" thickBot="1" x14ac:dyDescent="0.3">
      <c r="A22" s="41" t="s">
        <v>84</v>
      </c>
      <c r="B22" s="52">
        <v>6928.57</v>
      </c>
      <c r="C22" s="41" t="s">
        <v>4</v>
      </c>
      <c r="D22" s="52">
        <v>31.3</v>
      </c>
      <c r="E22" s="39">
        <f>'Работы 2019'!B22</f>
        <v>6928.57</v>
      </c>
      <c r="F22" s="54">
        <f t="shared" si="0"/>
        <v>0</v>
      </c>
    </row>
    <row r="23" spans="1:6" ht="15.75" thickBot="1" x14ac:dyDescent="0.3">
      <c r="A23" s="41" t="s">
        <v>85</v>
      </c>
      <c r="B23" s="52">
        <v>1784.26</v>
      </c>
      <c r="C23" s="41" t="s">
        <v>51</v>
      </c>
      <c r="D23" s="52">
        <v>1</v>
      </c>
      <c r="E23" s="39">
        <f>'Работы 2019'!B23</f>
        <v>1784.26</v>
      </c>
      <c r="F23" s="54">
        <f t="shared" si="0"/>
        <v>0</v>
      </c>
    </row>
    <row r="24" spans="1:6" ht="15.75" thickBot="1" x14ac:dyDescent="0.3">
      <c r="A24" s="41" t="s">
        <v>86</v>
      </c>
      <c r="B24" s="52">
        <v>1666.9</v>
      </c>
      <c r="C24" s="41" t="s">
        <v>47</v>
      </c>
      <c r="D24" s="52">
        <v>5</v>
      </c>
      <c r="E24" s="39">
        <f>'Работы 2019'!B24</f>
        <v>1666.9</v>
      </c>
      <c r="F24" s="54">
        <f t="shared" si="0"/>
        <v>0</v>
      </c>
    </row>
    <row r="25" spans="1:6" ht="15.75" thickBot="1" x14ac:dyDescent="0.3">
      <c r="A25" s="41" t="s">
        <v>78</v>
      </c>
      <c r="B25" s="52">
        <v>288.86</v>
      </c>
      <c r="C25" s="41" t="s">
        <v>4</v>
      </c>
      <c r="D25" s="52">
        <v>16992</v>
      </c>
      <c r="E25" s="39">
        <f>'Работы 2019'!B25</f>
        <v>288.86</v>
      </c>
      <c r="F25" s="54">
        <f>E25-B25</f>
        <v>0</v>
      </c>
    </row>
    <row r="26" spans="1:6" ht="15.75" thickBot="1" x14ac:dyDescent="0.3">
      <c r="A26" s="41" t="s">
        <v>79</v>
      </c>
      <c r="B26" s="52">
        <v>288.86</v>
      </c>
      <c r="C26" s="41" t="s">
        <v>4</v>
      </c>
      <c r="D26" s="52">
        <v>16992</v>
      </c>
      <c r="E26" s="39">
        <f>'Работы 2019'!B26</f>
        <v>288.86</v>
      </c>
      <c r="F26" s="54">
        <f t="shared" si="0"/>
        <v>0</v>
      </c>
    </row>
    <row r="27" spans="1:6" ht="15.75" thickBot="1" x14ac:dyDescent="0.3">
      <c r="A27" s="41" t="s">
        <v>98</v>
      </c>
      <c r="B27" s="52">
        <v>1117.43</v>
      </c>
      <c r="C27" s="41" t="s">
        <v>47</v>
      </c>
      <c r="D27" s="52">
        <v>1</v>
      </c>
      <c r="E27" s="39">
        <f>'Работы 2019'!B27</f>
        <v>1117.43</v>
      </c>
      <c r="F27" s="54">
        <f t="shared" si="0"/>
        <v>0</v>
      </c>
    </row>
    <row r="28" spans="1:6" ht="15.75" thickBot="1" x14ac:dyDescent="0.3">
      <c r="A28" s="41" t="s">
        <v>117</v>
      </c>
      <c r="B28" s="55">
        <v>3082.84</v>
      </c>
      <c r="C28" s="41" t="s">
        <v>47</v>
      </c>
      <c r="D28" s="52">
        <v>37</v>
      </c>
      <c r="F28" s="54"/>
    </row>
    <row r="29" spans="1:6" ht="15.75" thickBot="1" x14ac:dyDescent="0.3">
      <c r="A29" s="41" t="s">
        <v>99</v>
      </c>
      <c r="B29" s="52">
        <v>975.52</v>
      </c>
      <c r="C29" s="41" t="s">
        <v>6</v>
      </c>
      <c r="D29" s="52">
        <v>7</v>
      </c>
      <c r="E29" s="39">
        <f>'Работы 2019'!B28</f>
        <v>975.52</v>
      </c>
      <c r="F29" s="54">
        <f t="shared" si="0"/>
        <v>0</v>
      </c>
    </row>
    <row r="30" spans="1:6" ht="15.75" thickBot="1" x14ac:dyDescent="0.3">
      <c r="A30" s="41" t="s">
        <v>87</v>
      </c>
      <c r="B30" s="52">
        <v>2300.84</v>
      </c>
      <c r="C30" s="41" t="s">
        <v>88</v>
      </c>
      <c r="D30" s="52">
        <v>1</v>
      </c>
      <c r="E30" s="39">
        <f>'Работы 2019'!B29</f>
        <v>2300.84</v>
      </c>
      <c r="F30" s="54">
        <f t="shared" si="0"/>
        <v>0</v>
      </c>
    </row>
    <row r="31" spans="1:6" ht="15.75" thickBot="1" x14ac:dyDescent="0.3">
      <c r="A31" s="41" t="s">
        <v>118</v>
      </c>
      <c r="B31" s="55">
        <v>48154.2</v>
      </c>
      <c r="C31" s="41" t="s">
        <v>53</v>
      </c>
      <c r="D31" s="52">
        <v>1</v>
      </c>
      <c r="F31" s="54"/>
    </row>
    <row r="32" spans="1:6" ht="15.75" thickBot="1" x14ac:dyDescent="0.3">
      <c r="A32" s="41" t="s">
        <v>54</v>
      </c>
      <c r="B32" s="52">
        <v>1858.88</v>
      </c>
      <c r="C32" s="41" t="s">
        <v>47</v>
      </c>
      <c r="D32" s="52">
        <v>8</v>
      </c>
      <c r="E32" s="39">
        <f>'Работы 2019'!B31</f>
        <v>249.12</v>
      </c>
      <c r="F32" s="54">
        <f t="shared" si="0"/>
        <v>-1609.7600000000002</v>
      </c>
    </row>
    <row r="33" spans="1:6" ht="15.75" thickBot="1" x14ac:dyDescent="0.3">
      <c r="A33" s="41" t="s">
        <v>89</v>
      </c>
      <c r="B33" s="52">
        <v>249.12</v>
      </c>
      <c r="C33" s="41" t="s">
        <v>4</v>
      </c>
      <c r="D33" s="52">
        <v>2</v>
      </c>
      <c r="E33" s="39">
        <f>'Работы 2019'!B32</f>
        <v>1829.97</v>
      </c>
      <c r="F33" s="54">
        <f t="shared" si="0"/>
        <v>1580.85</v>
      </c>
    </row>
    <row r="34" spans="1:6" ht="15.75" thickBot="1" x14ac:dyDescent="0.3">
      <c r="A34" s="41" t="s">
        <v>55</v>
      </c>
      <c r="B34" s="52">
        <v>1829.97</v>
      </c>
      <c r="C34" s="41" t="s">
        <v>47</v>
      </c>
      <c r="D34" s="52">
        <v>3</v>
      </c>
      <c r="E34" s="39">
        <f>'Работы 2019'!B33</f>
        <v>1908.82</v>
      </c>
      <c r="F34" s="54">
        <f t="shared" si="0"/>
        <v>78.849999999999909</v>
      </c>
    </row>
    <row r="35" spans="1:6" ht="15.75" thickBot="1" x14ac:dyDescent="0.3">
      <c r="A35" s="41" t="s">
        <v>100</v>
      </c>
      <c r="B35" s="52">
        <v>1908.82</v>
      </c>
      <c r="C35" s="41" t="s">
        <v>47</v>
      </c>
      <c r="D35" s="52">
        <v>2</v>
      </c>
      <c r="E35" s="39">
        <f>'Работы 2019'!B34</f>
        <v>10561.8</v>
      </c>
      <c r="F35" s="54">
        <f t="shared" si="0"/>
        <v>8652.98</v>
      </c>
    </row>
    <row r="36" spans="1:6" ht="15.75" thickBot="1" x14ac:dyDescent="0.3">
      <c r="A36" s="41" t="s">
        <v>101</v>
      </c>
      <c r="B36" s="52">
        <v>10561.8</v>
      </c>
      <c r="C36" s="41" t="s">
        <v>6</v>
      </c>
      <c r="D36" s="52">
        <v>8.6999999999999993</v>
      </c>
      <c r="E36" s="39">
        <f>'Работы 2019'!B35</f>
        <v>4675.2</v>
      </c>
      <c r="F36" s="54">
        <f t="shared" si="0"/>
        <v>-5886.5999999999995</v>
      </c>
    </row>
    <row r="37" spans="1:6" ht="15.75" thickBot="1" x14ac:dyDescent="0.3">
      <c r="A37" s="41" t="s">
        <v>56</v>
      </c>
      <c r="B37" s="52">
        <v>4675.2</v>
      </c>
      <c r="C37" s="41" t="s">
        <v>47</v>
      </c>
      <c r="D37" s="52">
        <v>1</v>
      </c>
      <c r="E37" s="39">
        <f>'Работы 2019'!B36</f>
        <v>3628.8</v>
      </c>
      <c r="F37" s="54">
        <f t="shared" si="0"/>
        <v>-1046.3999999999996</v>
      </c>
    </row>
    <row r="38" spans="1:6" ht="15.75" thickBot="1" x14ac:dyDescent="0.3">
      <c r="A38" s="41" t="s">
        <v>102</v>
      </c>
      <c r="B38" s="52">
        <v>3628.8</v>
      </c>
      <c r="C38" s="41" t="s">
        <v>47</v>
      </c>
      <c r="D38" s="52">
        <v>70</v>
      </c>
      <c r="E38" s="39">
        <f>'Работы 2019'!B37</f>
        <v>6461.65</v>
      </c>
      <c r="F38" s="54">
        <f t="shared" si="0"/>
        <v>2832.8499999999995</v>
      </c>
    </row>
    <row r="39" spans="1:6" ht="15.75" thickBot="1" x14ac:dyDescent="0.3">
      <c r="A39" s="41" t="s">
        <v>103</v>
      </c>
      <c r="B39" s="52">
        <v>6461.65</v>
      </c>
      <c r="C39" s="41" t="s">
        <v>47</v>
      </c>
      <c r="D39" s="52">
        <v>5</v>
      </c>
      <c r="E39" s="39">
        <f>'Работы 2019'!B38</f>
        <v>1916.75</v>
      </c>
      <c r="F39" s="54">
        <f t="shared" si="0"/>
        <v>-4544.8999999999996</v>
      </c>
    </row>
    <row r="40" spans="1:6" ht="15.75" thickBot="1" x14ac:dyDescent="0.3">
      <c r="A40" s="41" t="s">
        <v>104</v>
      </c>
      <c r="B40" s="52">
        <v>1916.75</v>
      </c>
      <c r="C40" s="41" t="s">
        <v>105</v>
      </c>
      <c r="D40" s="52">
        <v>1.5</v>
      </c>
      <c r="E40" s="39">
        <f>'Работы 2019'!B39</f>
        <v>8589</v>
      </c>
      <c r="F40" s="54">
        <f t="shared" si="0"/>
        <v>6672.25</v>
      </c>
    </row>
    <row r="41" spans="1:6" ht="15.75" thickBot="1" x14ac:dyDescent="0.3">
      <c r="A41" s="41" t="s">
        <v>106</v>
      </c>
      <c r="B41" s="52">
        <v>8589</v>
      </c>
      <c r="C41" s="41" t="s">
        <v>6</v>
      </c>
      <c r="D41" s="52">
        <v>7</v>
      </c>
      <c r="E41" s="39">
        <f>'Работы 2019'!B40</f>
        <v>15292.8</v>
      </c>
      <c r="F41" s="54">
        <f t="shared" si="0"/>
        <v>6703.7999999999993</v>
      </c>
    </row>
    <row r="42" spans="1:6" ht="15.75" thickBot="1" x14ac:dyDescent="0.3">
      <c r="A42" s="41" t="s">
        <v>76</v>
      </c>
      <c r="B42" s="52">
        <v>15292.8</v>
      </c>
      <c r="C42" s="41" t="s">
        <v>6</v>
      </c>
      <c r="D42" s="52">
        <v>16992</v>
      </c>
      <c r="E42" s="39">
        <f>'Работы 2019'!B41</f>
        <v>16312.32</v>
      </c>
      <c r="F42" s="54">
        <f t="shared" si="0"/>
        <v>1019.5200000000004</v>
      </c>
    </row>
    <row r="43" spans="1:6" ht="15.75" thickBot="1" x14ac:dyDescent="0.3">
      <c r="A43" s="41" t="s">
        <v>77</v>
      </c>
      <c r="B43" s="52">
        <v>16312.32</v>
      </c>
      <c r="C43" s="41" t="s">
        <v>4</v>
      </c>
      <c r="D43" s="52">
        <v>16992</v>
      </c>
      <c r="E43" s="39">
        <f>'Работы 2019'!B42</f>
        <v>3437</v>
      </c>
      <c r="F43" s="54">
        <f t="shared" si="0"/>
        <v>-12875.32</v>
      </c>
    </row>
    <row r="44" spans="1:6" ht="15.75" thickBot="1" x14ac:dyDescent="0.3">
      <c r="A44" s="41" t="s">
        <v>90</v>
      </c>
      <c r="B44" s="52">
        <v>3437</v>
      </c>
      <c r="C44" s="41" t="s">
        <v>53</v>
      </c>
      <c r="D44" s="52">
        <v>1</v>
      </c>
      <c r="E44" s="39">
        <f>'Работы 2019'!B43</f>
        <v>3908.16</v>
      </c>
      <c r="F44" s="54">
        <f t="shared" si="0"/>
        <v>471.15999999999985</v>
      </c>
    </row>
    <row r="45" spans="1:6" ht="15.75" thickBot="1" x14ac:dyDescent="0.3">
      <c r="A45" s="41" t="s">
        <v>74</v>
      </c>
      <c r="B45" s="52">
        <v>3908.16</v>
      </c>
      <c r="C45" s="41" t="s">
        <v>4</v>
      </c>
      <c r="D45" s="52">
        <v>16992</v>
      </c>
      <c r="E45" s="39">
        <f>'Работы 2019'!B44</f>
        <v>4248</v>
      </c>
      <c r="F45" s="54">
        <f t="shared" si="0"/>
        <v>339.84000000000015</v>
      </c>
    </row>
    <row r="46" spans="1:6" ht="15.75" thickBot="1" x14ac:dyDescent="0.3">
      <c r="A46" s="41" t="s">
        <v>75</v>
      </c>
      <c r="B46" s="52">
        <v>4248</v>
      </c>
      <c r="C46" s="41" t="s">
        <v>4</v>
      </c>
      <c r="D46" s="52">
        <v>16992</v>
      </c>
      <c r="E46" s="39">
        <f>'Работы 2019'!B45</f>
        <v>28206.39</v>
      </c>
      <c r="F46" s="54">
        <f t="shared" si="0"/>
        <v>23958.39</v>
      </c>
    </row>
    <row r="47" spans="1:6" ht="15.75" thickBot="1" x14ac:dyDescent="0.3">
      <c r="A47" s="41" t="s">
        <v>72</v>
      </c>
      <c r="B47" s="52">
        <v>28206.39</v>
      </c>
      <c r="C47" s="41" t="s">
        <v>4</v>
      </c>
      <c r="D47" s="52">
        <v>16991.8</v>
      </c>
      <c r="E47" s="39">
        <f>'Работы 2019'!B46</f>
        <v>28550.84</v>
      </c>
      <c r="F47" s="54">
        <f t="shared" si="0"/>
        <v>344.45000000000073</v>
      </c>
    </row>
    <row r="48" spans="1:6" ht="15.75" thickBot="1" x14ac:dyDescent="0.3">
      <c r="A48" s="41" t="s">
        <v>73</v>
      </c>
      <c r="B48" s="52">
        <v>28550.84</v>
      </c>
      <c r="C48" s="41" t="s">
        <v>4</v>
      </c>
      <c r="D48" s="52">
        <v>15026.76</v>
      </c>
      <c r="E48" s="39">
        <f>'Работы 2019'!B47</f>
        <v>41151.379999999997</v>
      </c>
      <c r="F48" s="54">
        <f t="shared" si="0"/>
        <v>12600.539999999997</v>
      </c>
    </row>
    <row r="49" spans="1:6" ht="15.75" thickBot="1" x14ac:dyDescent="0.3">
      <c r="A49" s="41" t="s">
        <v>70</v>
      </c>
      <c r="B49" s="52">
        <v>41151.379999999997</v>
      </c>
      <c r="C49" s="41" t="s">
        <v>4</v>
      </c>
      <c r="D49" s="52">
        <v>16796.48</v>
      </c>
      <c r="E49" s="39">
        <f>'Работы 2019'!B48</f>
        <v>42310.96</v>
      </c>
      <c r="F49" s="54">
        <f t="shared" si="0"/>
        <v>1159.5800000000017</v>
      </c>
    </row>
    <row r="50" spans="1:6" ht="15.75" thickBot="1" x14ac:dyDescent="0.3">
      <c r="A50" s="41" t="s">
        <v>71</v>
      </c>
      <c r="B50" s="52">
        <v>42310.96</v>
      </c>
      <c r="C50" s="41" t="s">
        <v>4</v>
      </c>
      <c r="D50" s="52">
        <v>15385.8</v>
      </c>
      <c r="E50" s="39">
        <f>'Работы 2019'!B49</f>
        <v>67118.399999999994</v>
      </c>
      <c r="F50" s="54">
        <f t="shared" si="0"/>
        <v>24807.439999999995</v>
      </c>
    </row>
    <row r="51" spans="1:6" ht="15.75" thickBot="1" x14ac:dyDescent="0.3">
      <c r="A51" s="41" t="s">
        <v>68</v>
      </c>
      <c r="B51" s="52">
        <v>67118.399999999994</v>
      </c>
      <c r="C51" s="41" t="s">
        <v>6</v>
      </c>
      <c r="D51" s="52">
        <v>16992</v>
      </c>
      <c r="E51" s="39">
        <f>'Работы 2019'!B50</f>
        <v>70007.039999999994</v>
      </c>
      <c r="F51" s="54">
        <f t="shared" si="0"/>
        <v>2888.6399999999994</v>
      </c>
    </row>
    <row r="52" spans="1:6" ht="15.75" thickBot="1" x14ac:dyDescent="0.3">
      <c r="A52" s="41" t="s">
        <v>69</v>
      </c>
      <c r="B52" s="52">
        <v>70007.039999999994</v>
      </c>
      <c r="C52" s="41" t="s">
        <v>4</v>
      </c>
      <c r="D52" s="52">
        <v>16992</v>
      </c>
      <c r="E52" s="39">
        <f>'Работы 2019'!B51</f>
        <v>1000.36</v>
      </c>
      <c r="F52" s="54">
        <f t="shared" si="0"/>
        <v>-69006.679999999993</v>
      </c>
    </row>
    <row r="53" spans="1:6" ht="15.75" thickBot="1" x14ac:dyDescent="0.3">
      <c r="A53" s="41" t="s">
        <v>91</v>
      </c>
      <c r="B53" s="52">
        <v>1000.36</v>
      </c>
      <c r="C53" s="41" t="s">
        <v>47</v>
      </c>
      <c r="D53" s="52">
        <v>4</v>
      </c>
      <c r="E53" s="39">
        <f>'Работы 2019'!B52</f>
        <v>4131.3999999999996</v>
      </c>
      <c r="F53" s="54">
        <f t="shared" si="0"/>
        <v>3131.0399999999995</v>
      </c>
    </row>
    <row r="54" spans="1:6" ht="15.75" thickBot="1" x14ac:dyDescent="0.3">
      <c r="A54" s="41" t="s">
        <v>36</v>
      </c>
      <c r="B54" s="52">
        <v>4131.3999999999996</v>
      </c>
      <c r="C54" s="41" t="s">
        <v>5</v>
      </c>
      <c r="D54" s="52">
        <v>4</v>
      </c>
      <c r="E54" s="39">
        <f>'Работы 2019'!B53</f>
        <v>210.58</v>
      </c>
      <c r="F54" s="54">
        <f t="shared" si="0"/>
        <v>-3920.8199999999997</v>
      </c>
    </row>
    <row r="55" spans="1:6" ht="15.75" thickBot="1" x14ac:dyDescent="0.3">
      <c r="A55" s="41" t="s">
        <v>57</v>
      </c>
      <c r="B55" s="52">
        <v>210.58</v>
      </c>
      <c r="C55" s="41" t="s">
        <v>4</v>
      </c>
      <c r="D55" s="52">
        <v>0.5</v>
      </c>
      <c r="E55" s="39">
        <f>'Работы 2019'!B54</f>
        <v>906.54</v>
      </c>
    </row>
    <row r="56" spans="1:6" ht="15.75" thickBot="1" x14ac:dyDescent="0.3">
      <c r="A56" s="41" t="s">
        <v>58</v>
      </c>
      <c r="B56" s="52">
        <v>906.54</v>
      </c>
      <c r="C56" s="41" t="s">
        <v>59</v>
      </c>
      <c r="D56" s="52">
        <v>2</v>
      </c>
      <c r="E56" s="39">
        <f>'Работы 2019'!B55</f>
        <v>315.54000000000002</v>
      </c>
    </row>
    <row r="57" spans="1:6" ht="15.75" thickBot="1" x14ac:dyDescent="0.3">
      <c r="A57" s="41" t="s">
        <v>92</v>
      </c>
      <c r="B57" s="52">
        <v>315.54000000000002</v>
      </c>
      <c r="C57" s="41" t="s">
        <v>59</v>
      </c>
      <c r="D57" s="52">
        <v>6</v>
      </c>
      <c r="E57" s="39">
        <f>'Работы 2019'!B56</f>
        <v>1949.46</v>
      </c>
    </row>
    <row r="58" spans="1:6" ht="15.75" thickBot="1" x14ac:dyDescent="0.3">
      <c r="A58" s="41" t="s">
        <v>35</v>
      </c>
      <c r="B58" s="52">
        <v>1949.46</v>
      </c>
      <c r="C58" s="41" t="s">
        <v>47</v>
      </c>
      <c r="D58" s="52">
        <v>6</v>
      </c>
      <c r="E58" s="39">
        <f>'Работы 2019'!B57</f>
        <v>1529.28</v>
      </c>
    </row>
    <row r="59" spans="1:6" ht="15.75" thickBot="1" x14ac:dyDescent="0.3">
      <c r="A59" s="41" t="s">
        <v>64</v>
      </c>
      <c r="B59" s="52">
        <v>1529.28</v>
      </c>
      <c r="C59" s="41" t="s">
        <v>4</v>
      </c>
      <c r="D59" s="52">
        <v>16992</v>
      </c>
      <c r="E59" s="39">
        <f>'Работы 2019'!B58</f>
        <v>1529.28</v>
      </c>
    </row>
    <row r="60" spans="1:6" ht="15.75" thickBot="1" x14ac:dyDescent="0.3">
      <c r="A60" s="41" t="s">
        <v>65</v>
      </c>
      <c r="B60" s="52">
        <v>1529.28</v>
      </c>
      <c r="C60" s="41" t="s">
        <v>4</v>
      </c>
      <c r="D60" s="52">
        <v>16992</v>
      </c>
      <c r="E60" s="39">
        <f>'Работы 2019'!B59</f>
        <v>6456.96</v>
      </c>
    </row>
    <row r="61" spans="1:6" ht="15.75" thickBot="1" x14ac:dyDescent="0.3">
      <c r="A61" s="41" t="s">
        <v>66</v>
      </c>
      <c r="B61" s="52">
        <v>6456.96</v>
      </c>
      <c r="C61" s="41" t="s">
        <v>4</v>
      </c>
      <c r="D61" s="52">
        <v>16992</v>
      </c>
      <c r="E61" s="39">
        <f>'Работы 2019'!B60</f>
        <v>6456.96</v>
      </c>
    </row>
    <row r="62" spans="1:6" ht="15.75" thickBot="1" x14ac:dyDescent="0.3">
      <c r="A62" s="41" t="s">
        <v>67</v>
      </c>
      <c r="B62" s="52">
        <v>6456.96</v>
      </c>
      <c r="C62" s="41" t="s">
        <v>4</v>
      </c>
      <c r="D62" s="52">
        <v>16992</v>
      </c>
      <c r="E62" s="39">
        <f>'Работы 2019'!B61</f>
        <v>608.79</v>
      </c>
    </row>
    <row r="63" spans="1:6" ht="15.75" thickBot="1" x14ac:dyDescent="0.3">
      <c r="A63" s="41" t="s">
        <v>93</v>
      </c>
      <c r="B63" s="52">
        <v>608.79</v>
      </c>
      <c r="C63" s="41" t="s">
        <v>47</v>
      </c>
      <c r="D63" s="52">
        <v>1</v>
      </c>
      <c r="E63" s="39">
        <f>'Работы 2019'!B62</f>
        <v>492441.29000000004</v>
      </c>
    </row>
    <row r="64" spans="1:6" ht="15.75" thickBot="1" x14ac:dyDescent="0.3">
      <c r="A64" s="41"/>
      <c r="B64" s="53">
        <f>SUM(B6:B63)</f>
        <v>543678.33000000007</v>
      </c>
      <c r="C64" s="41"/>
      <c r="D64" s="52"/>
    </row>
    <row r="66" spans="2:3" x14ac:dyDescent="0.25">
      <c r="B66" s="39">
        <v>492441.29000000004</v>
      </c>
      <c r="C66" s="39">
        <v>543678.32999999996</v>
      </c>
    </row>
    <row r="68" spans="2:3" x14ac:dyDescent="0.25">
      <c r="B68" s="54">
        <f>B64-B66</f>
        <v>51237.040000000037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Украинский, д. 13</vt:lpstr>
      <vt:lpstr>Работы 2019</vt:lpstr>
      <vt:lpstr>Справка</vt:lpstr>
      <vt:lpstr>'Украинский, д. 13'!Область_печати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2021-03-03T02:32:17Z</cp:lastPrinted>
  <dcterms:created xsi:type="dcterms:W3CDTF">2016-03-18T02:51:51Z</dcterms:created>
  <dcterms:modified xsi:type="dcterms:W3CDTF">2021-03-03T02:32:48Z</dcterms:modified>
</cp:coreProperties>
</file>