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855" windowHeight="10620"/>
  </bookViews>
  <sheets>
    <sheet name="бекетова 46" sheetId="1" r:id="rId1"/>
    <sheet name="накоп 2020" sheetId="2" r:id="rId2"/>
    <sheet name="Лист3" sheetId="3" r:id="rId3"/>
  </sheets>
  <definedNames>
    <definedName name="_xlnm.Print_Area" localSheetId="0">'бекетова 46'!$A$1:$E$83</definedName>
  </definedNames>
  <calcPr calcId="125725"/>
</workbook>
</file>

<file path=xl/calcChain.xml><?xml version="1.0" encoding="utf-8"?>
<calcChain xmlns="http://schemas.openxmlformats.org/spreadsheetml/2006/main">
  <c r="C44" i="1"/>
  <c r="C68" l="1"/>
  <c r="C66"/>
  <c r="C37"/>
  <c r="C27"/>
  <c r="C57" i="2"/>
  <c r="C60" i="1" l="1"/>
  <c r="C7" l="1"/>
  <c r="C63"/>
  <c r="C20"/>
  <c r="C18"/>
  <c r="C15"/>
  <c r="C12"/>
  <c r="C9"/>
  <c r="C80" l="1"/>
  <c r="F80" s="1"/>
  <c r="C79" l="1"/>
  <c r="C78" s="1"/>
  <c r="C81" s="1"/>
  <c r="B57" l="1"/>
  <c r="C8" l="1"/>
  <c r="C82" s="1"/>
  <c r="C10" l="1"/>
  <c r="C83"/>
  <c r="B68"/>
  <c r="B59"/>
  <c r="B79" l="1"/>
  <c r="B78" s="1"/>
  <c r="B66"/>
  <c r="B63"/>
  <c r="B60"/>
  <c r="B58"/>
  <c r="B18"/>
  <c r="B15"/>
  <c r="B12"/>
  <c r="B80" l="1"/>
</calcChain>
</file>

<file path=xl/sharedStrings.xml><?xml version="1.0" encoding="utf-8"?>
<sst xmlns="http://schemas.openxmlformats.org/spreadsheetml/2006/main" count="261" uniqueCount="110">
  <si>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</si>
  <si>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</si>
  <si>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</si>
  <si>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</si>
  <si>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</si>
  <si>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</si>
  <si>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</si>
  <si>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</si>
  <si>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</si>
  <si>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</si>
  <si>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</si>
  <si>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</si>
  <si>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</si>
  <si>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</si>
  <si>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</si>
  <si>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</si>
  <si>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</si>
  <si>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</si>
  <si>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</si>
  <si>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</si>
  <si>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</si>
  <si>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</si>
  <si>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</si>
  <si>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</si>
  <si>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</si>
  <si>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</si>
  <si>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</si>
  <si>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</si>
  <si>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</si>
  <si>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 xml:space="preserve">  </t>
  </si>
  <si>
    <t>Адрес: ул.Бекетова, д. 46</t>
  </si>
  <si>
    <t>Чел.</t>
  </si>
  <si>
    <t>Выезд а/машины по заявке</t>
  </si>
  <si>
    <t>выезд</t>
  </si>
  <si>
    <t>м2</t>
  </si>
  <si>
    <t>Закрытие и открытие стояков</t>
  </si>
  <si>
    <t>1 стояк</t>
  </si>
  <si>
    <t>м</t>
  </si>
  <si>
    <t>Устранение свищей хомутами</t>
  </si>
  <si>
    <t>Кол-во</t>
  </si>
  <si>
    <t>Ед.изм</t>
  </si>
  <si>
    <t>Наименование работ</t>
  </si>
  <si>
    <t xml:space="preserve">По адресу БЕКЕТОВА ул. д.46                                            </t>
  </si>
  <si>
    <t>Cуммa</t>
  </si>
  <si>
    <t>Дезинсекция "ЗКДС"</t>
  </si>
  <si>
    <t>Заделка штроб кирпячом</t>
  </si>
  <si>
    <t>Замена электрической лампы накаливания</t>
  </si>
  <si>
    <t>шт.</t>
  </si>
  <si>
    <t>п/м</t>
  </si>
  <si>
    <t>Очистка канализационной сети</t>
  </si>
  <si>
    <t>Ремонт водосточных труб</t>
  </si>
  <si>
    <t>Смена вентиля до 20 мм</t>
  </si>
  <si>
    <t>Установка пружины</t>
  </si>
  <si>
    <t>смена труб ГВС и ХВС  д.20 ПП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</si>
  <si>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</si>
  <si>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</si>
  <si>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</si>
  <si>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</si>
  <si>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Замена электровыключателей</t>
  </si>
  <si>
    <t>Изготовление и установка перил</t>
  </si>
  <si>
    <t>Наладка теплоузла (снятие, установка конусов)</t>
  </si>
  <si>
    <t>1 дом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</si>
  <si>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</si>
  <si>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</si>
  <si>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</si>
  <si>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Осмотр сантех. оборудования</t>
  </si>
  <si>
    <t>Отключение отопления</t>
  </si>
  <si>
    <t>Подготовка и сдача теплового узла</t>
  </si>
  <si>
    <t>узел</t>
  </si>
  <si>
    <t>Ревизия межэтажного щита</t>
  </si>
  <si>
    <t>Ремонт горки</t>
  </si>
  <si>
    <t>Ремонт детской площадки</t>
  </si>
  <si>
    <t>площадка</t>
  </si>
  <si>
    <t>Ремонт качели маятник</t>
  </si>
  <si>
    <t>Ремонт скамейки</t>
  </si>
  <si>
    <t>Ремонт штробы</t>
  </si>
  <si>
    <t>Санитарная обрезка сухих вершин и веток деревьев с исп-ем автовышки</t>
  </si>
  <si>
    <t>Сброс воздуха со стояков отопления с использованием а/м газель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</si>
  <si>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</si>
  <si>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</si>
  <si>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</si>
  <si>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</si>
  <si>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</si>
  <si>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</si>
  <si>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</si>
  <si>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</si>
  <si>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</si>
  <si>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Удаление воздуха со стояков отопления</t>
  </si>
  <si>
    <t>Управление жилым фондом 1,2 кв. 2020г. К=0,6;0,8;0,85;0,9;1</t>
  </si>
  <si>
    <t>Управление жилым фондом 3,4 кв. 2020г. К=0,6;0,8;0,85;0,9;1</t>
  </si>
  <si>
    <t>Установка информационного стенда</t>
  </si>
  <si>
    <t>Установка светильников с датчиком на движение</t>
  </si>
  <si>
    <t>шт</t>
  </si>
  <si>
    <t>Фасонные части: муфта ППР 20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</si>
  <si>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</si>
  <si>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</si>
  <si>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</si>
  <si>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</si>
  <si>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смена труб отопления д.20 (металл)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</si>
  <si>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</si>
  <si>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</si>
  <si>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</si>
  <si>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</si>
  <si>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</si>
  <si>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</si>
  <si>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</si>
  <si>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</si>
  <si>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</si>
  <si>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Изоляция труб отопления</t>
  </si>
  <si>
    <t>подвал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</si>
</sst>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  <numFmt numFmtId="167" formatCode="_-* #&quot; &quot;##0.00_-;\-* #&quot; &quot;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3">
    <xf numFmtId="0" fontId="0" fillId="0" borderId="0" xfId="0"/>
    <xf numFmtId="165" fontId="4" fillId="3" borderId="2" xfId="1" applyNumberFormat="1" applyFont="1" applyFill="1" applyBorder="1" applyAlignment="1">
      <alignment horizontal="center" vertical="center" wrapText="1"/>
    </xf>
    <xf numFmtId="164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166" fontId="6" fillId="3" borderId="2" xfId="0" applyNumberFormat="1" applyFont="1" applyFill="1" applyBorder="1" applyAlignment="1">
      <alignment horizontal="center"/>
    </xf>
    <xf numFmtId="167" fontId="0" fillId="0" borderId="3" xfId="0" applyNumberFormat="1" applyFill="1" applyBorder="1"/>
    <xf numFmtId="167" fontId="12" fillId="0" borderId="3" xfId="0" applyNumberFormat="1" applyFont="1" applyFill="1" applyBorder="1"/>
    <xf numFmtId="49" fontId="0" fillId="4" borderId="3" xfId="0" applyNumberFormat="1" applyFill="1" applyBorder="1"/>
    <xf numFmtId="167" fontId="0" fillId="4" borderId="3" xfId="0" applyNumberFormat="1" applyFill="1" applyBorder="1"/>
    <xf numFmtId="0" fontId="0" fillId="4" borderId="0" xfId="0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topLeftCell="A36" workbookViewId="0">
      <selection activeCell="E45" sqref="E45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9" t="s">
        <v>7</v>
      </c>
      <c r="B1" s="39"/>
      <c r="C1" s="39"/>
      <c r="D1" s="39"/>
      <c r="E1" s="39"/>
    </row>
    <row r="2" spans="1:5" ht="17.25" customHeight="1">
      <c r="A2" s="26" t="s">
        <v>30</v>
      </c>
      <c r="B2" s="9" t="s">
        <v>5</v>
      </c>
      <c r="C2" s="41" t="s">
        <v>99</v>
      </c>
      <c r="D2" s="41"/>
      <c r="E2" s="41"/>
    </row>
    <row r="3" spans="1:5" ht="57">
      <c r="A3" s="28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42" t="s">
        <v>28</v>
      </c>
      <c r="B4" s="42"/>
      <c r="C4" s="42"/>
      <c r="D4" s="42"/>
      <c r="E4" s="42"/>
    </row>
    <row r="5" spans="1:5" ht="28.5">
      <c r="A5" s="28" t="s">
        <v>100</v>
      </c>
      <c r="B5" s="1"/>
      <c r="C5" s="4">
        <v>909072.05</v>
      </c>
      <c r="D5" s="21" t="s">
        <v>26</v>
      </c>
      <c r="E5" s="8"/>
    </row>
    <row r="6" spans="1:5">
      <c r="A6" s="28" t="s">
        <v>101</v>
      </c>
      <c r="B6" s="1"/>
      <c r="C6" s="4">
        <v>888340.04</v>
      </c>
      <c r="D6" s="21" t="s">
        <v>26</v>
      </c>
      <c r="E6" s="8"/>
    </row>
    <row r="7" spans="1:5">
      <c r="A7" s="28" t="s">
        <v>102</v>
      </c>
      <c r="B7" s="1"/>
      <c r="C7" s="4">
        <f>C6-C5</f>
        <v>-20732.010000000009</v>
      </c>
      <c r="D7" s="21" t="s">
        <v>26</v>
      </c>
      <c r="E7" s="8"/>
    </row>
    <row r="8" spans="1:5">
      <c r="A8" s="28" t="s">
        <v>8</v>
      </c>
      <c r="B8" s="1"/>
      <c r="C8" s="4">
        <f>C9</f>
        <v>13543.68</v>
      </c>
      <c r="D8" s="21" t="s">
        <v>26</v>
      </c>
      <c r="E8" s="8"/>
    </row>
    <row r="9" spans="1:5">
      <c r="A9" s="28" t="s">
        <v>9</v>
      </c>
      <c r="B9" s="1"/>
      <c r="C9" s="22">
        <f>600*12+528.64*12</f>
        <v>13543.68</v>
      </c>
      <c r="D9" s="21" t="s">
        <v>26</v>
      </c>
      <c r="E9" s="8"/>
    </row>
    <row r="10" spans="1:5">
      <c r="A10" s="26" t="s">
        <v>103</v>
      </c>
      <c r="B10" s="9"/>
      <c r="C10" s="10">
        <f>C5+C8-C9</f>
        <v>909072.05</v>
      </c>
      <c r="D10" s="21" t="s">
        <v>26</v>
      </c>
      <c r="E10" s="2"/>
    </row>
    <row r="11" spans="1:5">
      <c r="A11" s="40" t="s">
        <v>10</v>
      </c>
      <c r="B11" s="40"/>
      <c r="C11" s="40"/>
      <c r="D11" s="40"/>
      <c r="E11" s="40"/>
    </row>
    <row r="12" spans="1:5" ht="29.25" thickBot="1">
      <c r="A12" s="26" t="s">
        <v>11</v>
      </c>
      <c r="B12" s="9" t="e">
        <f>#REF!</f>
        <v>#REF!</v>
      </c>
      <c r="C12" s="10">
        <f>SUM(C13:C14)</f>
        <v>154266.12</v>
      </c>
      <c r="D12" s="3"/>
      <c r="E12" s="2"/>
    </row>
    <row r="13" spans="1:5" s="29" customFormat="1" ht="15.75" thickBot="1">
      <c r="A13" s="31" t="s">
        <v>88</v>
      </c>
      <c r="B13" s="31"/>
      <c r="C13" s="34">
        <v>75508.2</v>
      </c>
      <c r="D13" s="31" t="s">
        <v>37</v>
      </c>
      <c r="E13" s="34">
        <v>19116</v>
      </c>
    </row>
    <row r="14" spans="1:5" s="29" customFormat="1" ht="15.75" thickBot="1">
      <c r="A14" s="31" t="s">
        <v>89</v>
      </c>
      <c r="B14" s="31"/>
      <c r="C14" s="34">
        <v>78757.919999999998</v>
      </c>
      <c r="D14" s="31" t="s">
        <v>34</v>
      </c>
      <c r="E14" s="34">
        <v>19116</v>
      </c>
    </row>
    <row r="15" spans="1:5" ht="29.25" thickBot="1">
      <c r="A15" s="26" t="s">
        <v>12</v>
      </c>
      <c r="B15" s="9" t="e">
        <f>#REF!</f>
        <v>#REF!</v>
      </c>
      <c r="C15" s="10">
        <f>SUM(C16:C17)</f>
        <v>60709.46</v>
      </c>
      <c r="D15" s="3"/>
      <c r="E15" s="2"/>
    </row>
    <row r="16" spans="1:5" s="29" customFormat="1" ht="15.75" thickBot="1">
      <c r="A16" s="31" t="s">
        <v>83</v>
      </c>
      <c r="B16" s="31"/>
      <c r="C16" s="34">
        <v>24396.85</v>
      </c>
      <c r="D16" s="31" t="s">
        <v>34</v>
      </c>
      <c r="E16" s="34">
        <v>14696.9</v>
      </c>
    </row>
    <row r="17" spans="1:5" s="29" customFormat="1" ht="15.75" thickBot="1">
      <c r="A17" s="31" t="s">
        <v>84</v>
      </c>
      <c r="B17" s="31"/>
      <c r="C17" s="34">
        <v>36312.61</v>
      </c>
      <c r="D17" s="31" t="s">
        <v>34</v>
      </c>
      <c r="E17" s="34">
        <v>19111.900000000001</v>
      </c>
    </row>
    <row r="18" spans="1:5" ht="29.25" thickBot="1">
      <c r="A18" s="26" t="s">
        <v>13</v>
      </c>
      <c r="B18" s="11" t="e">
        <f>#REF!+#REF!</f>
        <v>#REF!</v>
      </c>
      <c r="C18" s="10">
        <f>SUM(C19:C19)</f>
        <v>8730.4500000000007</v>
      </c>
      <c r="D18" s="5"/>
      <c r="E18" s="2"/>
    </row>
    <row r="19" spans="1:5" s="29" customFormat="1" ht="15.75" thickBot="1">
      <c r="A19" s="31" t="s">
        <v>55</v>
      </c>
      <c r="B19" s="31"/>
      <c r="C19" s="34">
        <v>8730.4500000000007</v>
      </c>
      <c r="D19" s="31" t="s">
        <v>31</v>
      </c>
      <c r="E19" s="34">
        <v>135</v>
      </c>
    </row>
    <row r="20" spans="1:5" ht="43.5" thickBot="1">
      <c r="A20" s="26" t="s">
        <v>14</v>
      </c>
      <c r="B20" s="9"/>
      <c r="C20" s="10">
        <f>SUM(C21:C26)</f>
        <v>21601.08</v>
      </c>
      <c r="D20" s="3"/>
      <c r="E20" s="2"/>
    </row>
    <row r="21" spans="1:5" s="29" customFormat="1" ht="15.75" thickBot="1">
      <c r="A21" s="31" t="s">
        <v>56</v>
      </c>
      <c r="B21" s="31"/>
      <c r="C21" s="34">
        <v>1911.6</v>
      </c>
      <c r="D21" s="31" t="s">
        <v>34</v>
      </c>
      <c r="E21" s="34">
        <v>19116</v>
      </c>
    </row>
    <row r="22" spans="1:5" s="29" customFormat="1" ht="15.75" thickBot="1">
      <c r="A22" s="31" t="s">
        <v>57</v>
      </c>
      <c r="B22" s="31"/>
      <c r="C22" s="34">
        <v>1720.44</v>
      </c>
      <c r="D22" s="31" t="s">
        <v>34</v>
      </c>
      <c r="E22" s="34">
        <v>19116</v>
      </c>
    </row>
    <row r="23" spans="1:5" s="29" customFormat="1" ht="15.75" thickBot="1">
      <c r="A23" s="31" t="s">
        <v>94</v>
      </c>
      <c r="B23" s="31"/>
      <c r="C23" s="34">
        <v>1720.44</v>
      </c>
      <c r="D23" s="31" t="s">
        <v>34</v>
      </c>
      <c r="E23" s="34">
        <v>19116</v>
      </c>
    </row>
    <row r="24" spans="1:5" s="29" customFormat="1" ht="15.75" thickBot="1">
      <c r="A24" s="31" t="s">
        <v>95</v>
      </c>
      <c r="B24" s="31"/>
      <c r="C24" s="34">
        <v>1720.44</v>
      </c>
      <c r="D24" s="31" t="s">
        <v>34</v>
      </c>
      <c r="E24" s="34">
        <v>19116</v>
      </c>
    </row>
    <row r="25" spans="1:5" s="29" customFormat="1" ht="15.75" thickBot="1">
      <c r="A25" s="31" t="s">
        <v>96</v>
      </c>
      <c r="B25" s="31"/>
      <c r="C25" s="34">
        <v>7264.08</v>
      </c>
      <c r="D25" s="31" t="s">
        <v>34</v>
      </c>
      <c r="E25" s="34">
        <v>19116</v>
      </c>
    </row>
    <row r="26" spans="1:5" s="29" customFormat="1" ht="15.75" thickBot="1">
      <c r="A26" s="31" t="s">
        <v>97</v>
      </c>
      <c r="B26" s="31"/>
      <c r="C26" s="34">
        <v>7264.08</v>
      </c>
      <c r="D26" s="31" t="s">
        <v>34</v>
      </c>
      <c r="E26" s="34">
        <v>19116</v>
      </c>
    </row>
    <row r="27" spans="1:5" ht="43.5" outlineLevel="1" thickBot="1">
      <c r="A27" s="26" t="s">
        <v>15</v>
      </c>
      <c r="B27" s="20"/>
      <c r="C27" s="10">
        <f>SUM(C28:C36)</f>
        <v>12027.25</v>
      </c>
      <c r="D27" s="20"/>
      <c r="E27" s="20"/>
    </row>
    <row r="28" spans="1:5" s="29" customFormat="1" ht="15.75" thickBot="1">
      <c r="A28" s="31" t="s">
        <v>46</v>
      </c>
      <c r="B28" s="31"/>
      <c r="C28" s="34">
        <v>79.400000000000006</v>
      </c>
      <c r="D28" s="31" t="s">
        <v>47</v>
      </c>
      <c r="E28" s="34">
        <v>1</v>
      </c>
    </row>
    <row r="29" spans="1:5" s="29" customFormat="1" ht="15.75" thickBot="1">
      <c r="A29" s="31" t="s">
        <v>58</v>
      </c>
      <c r="B29" s="31"/>
      <c r="C29" s="34">
        <v>186.91</v>
      </c>
      <c r="D29" s="31" t="s">
        <v>47</v>
      </c>
      <c r="E29" s="34">
        <v>1</v>
      </c>
    </row>
    <row r="30" spans="1:5" s="29" customFormat="1" ht="15.75" thickBot="1">
      <c r="A30" s="31" t="s">
        <v>59</v>
      </c>
      <c r="B30" s="31"/>
      <c r="C30" s="34">
        <v>2826.35</v>
      </c>
      <c r="D30" s="31" t="s">
        <v>34</v>
      </c>
      <c r="E30" s="34">
        <v>2.8</v>
      </c>
    </row>
    <row r="31" spans="1:5" s="29" customFormat="1" ht="15.75" thickBot="1">
      <c r="A31" s="31" t="s">
        <v>45</v>
      </c>
      <c r="B31" s="31"/>
      <c r="C31" s="34">
        <v>556.13</v>
      </c>
      <c r="D31" s="31" t="s">
        <v>34</v>
      </c>
      <c r="E31" s="34">
        <v>0.8</v>
      </c>
    </row>
    <row r="32" spans="1:5" s="29" customFormat="1" ht="15.75" thickBot="1">
      <c r="A32" s="31" t="s">
        <v>69</v>
      </c>
      <c r="B32" s="31"/>
      <c r="C32" s="34">
        <v>470.7</v>
      </c>
      <c r="D32" s="31" t="s">
        <v>37</v>
      </c>
      <c r="E32" s="34">
        <v>5</v>
      </c>
    </row>
    <row r="33" spans="1:5" s="29" customFormat="1" ht="15.75" thickBot="1">
      <c r="A33" s="31" t="s">
        <v>75</v>
      </c>
      <c r="B33" s="31"/>
      <c r="C33" s="34">
        <v>3836.42</v>
      </c>
      <c r="D33" s="31" t="s">
        <v>47</v>
      </c>
      <c r="E33" s="34">
        <v>1</v>
      </c>
    </row>
    <row r="34" spans="1:5" s="29" customFormat="1" ht="15.75" thickBot="1">
      <c r="A34" s="31" t="s">
        <v>90</v>
      </c>
      <c r="B34" s="31"/>
      <c r="C34" s="34">
        <v>250.09</v>
      </c>
      <c r="D34" s="31" t="s">
        <v>47</v>
      </c>
      <c r="E34" s="34">
        <v>1</v>
      </c>
    </row>
    <row r="35" spans="1:5" s="29" customFormat="1" ht="15.75" thickBot="1">
      <c r="A35" s="31" t="s">
        <v>52</v>
      </c>
      <c r="B35" s="31"/>
      <c r="C35" s="34">
        <v>722.7</v>
      </c>
      <c r="D35" s="31" t="s">
        <v>47</v>
      </c>
      <c r="E35" s="34">
        <v>3</v>
      </c>
    </row>
    <row r="36" spans="1:5" s="29" customFormat="1" ht="15.75" thickBot="1">
      <c r="A36" s="31" t="s">
        <v>91</v>
      </c>
      <c r="B36" s="31"/>
      <c r="C36" s="34">
        <v>3098.55</v>
      </c>
      <c r="D36" s="31" t="s">
        <v>92</v>
      </c>
      <c r="E36" s="34">
        <v>3</v>
      </c>
    </row>
    <row r="37" spans="1:5" s="23" customFormat="1" ht="52.5" customHeight="1" outlineLevel="2" thickBot="1">
      <c r="A37" s="26" t="s">
        <v>16</v>
      </c>
      <c r="B37" s="24"/>
      <c r="C37" s="33">
        <f>SUM(C38:C55)</f>
        <v>118105.49999999999</v>
      </c>
      <c r="D37" s="24"/>
      <c r="E37" s="24"/>
    </row>
    <row r="38" spans="1:5" s="29" customFormat="1" ht="15.75" thickBot="1">
      <c r="A38" s="31" t="s">
        <v>64</v>
      </c>
      <c r="B38" s="31"/>
      <c r="C38" s="34">
        <v>762.86</v>
      </c>
      <c r="D38" s="31" t="s">
        <v>61</v>
      </c>
      <c r="E38" s="34">
        <v>2</v>
      </c>
    </row>
    <row r="39" spans="1:5" s="29" customFormat="1" ht="15.75" thickBot="1">
      <c r="A39" s="31" t="s">
        <v>65</v>
      </c>
      <c r="B39" s="31"/>
      <c r="C39" s="34">
        <v>199.29</v>
      </c>
      <c r="D39" s="31" t="s">
        <v>47</v>
      </c>
      <c r="E39" s="34">
        <v>1</v>
      </c>
    </row>
    <row r="40" spans="1:5" s="29" customFormat="1" ht="15.75" thickBot="1">
      <c r="A40" s="31" t="s">
        <v>66</v>
      </c>
      <c r="B40" s="31"/>
      <c r="C40" s="34">
        <v>2234.86</v>
      </c>
      <c r="D40" s="31" t="s">
        <v>47</v>
      </c>
      <c r="E40" s="34">
        <v>2</v>
      </c>
    </row>
    <row r="41" spans="1:5" s="29" customFormat="1" ht="15.75" thickBot="1">
      <c r="A41" s="31" t="s">
        <v>49</v>
      </c>
      <c r="B41" s="31"/>
      <c r="C41" s="34">
        <v>2787.2</v>
      </c>
      <c r="D41" s="31" t="s">
        <v>37</v>
      </c>
      <c r="E41" s="34">
        <v>20</v>
      </c>
    </row>
    <row r="42" spans="1:5" s="29" customFormat="1" ht="15.75" thickBot="1">
      <c r="A42" s="31" t="s">
        <v>67</v>
      </c>
      <c r="B42" s="31"/>
      <c r="C42" s="34">
        <v>7706.39</v>
      </c>
      <c r="D42" s="31" t="s">
        <v>68</v>
      </c>
      <c r="E42" s="34">
        <v>1</v>
      </c>
    </row>
    <row r="43" spans="1:5" s="29" customFormat="1" ht="15.75" thickBot="1">
      <c r="A43" s="31" t="s">
        <v>32</v>
      </c>
      <c r="B43" s="31"/>
      <c r="C43" s="34">
        <v>9641.5499999999993</v>
      </c>
      <c r="D43" s="31" t="s">
        <v>33</v>
      </c>
      <c r="E43" s="34">
        <v>17</v>
      </c>
    </row>
    <row r="44" spans="1:5" s="29" customFormat="1" ht="15.75" thickBot="1">
      <c r="A44" s="31" t="s">
        <v>108</v>
      </c>
      <c r="B44" s="31"/>
      <c r="C44" s="34">
        <f>140*281+140*227</f>
        <v>71120</v>
      </c>
      <c r="D44" s="31" t="s">
        <v>109</v>
      </c>
      <c r="E44" s="34">
        <v>1</v>
      </c>
    </row>
    <row r="45" spans="1:5" s="29" customFormat="1" ht="15.75" thickBot="1">
      <c r="A45" s="31" t="s">
        <v>35</v>
      </c>
      <c r="B45" s="31"/>
      <c r="C45" s="34">
        <v>5665.52</v>
      </c>
      <c r="D45" s="31" t="s">
        <v>36</v>
      </c>
      <c r="E45" s="34">
        <v>7</v>
      </c>
    </row>
    <row r="46" spans="1:5" s="29" customFormat="1" ht="15.75" thickBot="1">
      <c r="A46" s="31" t="s">
        <v>60</v>
      </c>
      <c r="B46" s="31"/>
      <c r="C46" s="34">
        <v>1543.87</v>
      </c>
      <c r="D46" s="31" t="s">
        <v>61</v>
      </c>
      <c r="E46" s="34">
        <v>1</v>
      </c>
    </row>
    <row r="47" spans="1:5" s="29" customFormat="1" ht="15.75" thickBot="1">
      <c r="A47" s="31" t="s">
        <v>50</v>
      </c>
      <c r="B47" s="31"/>
      <c r="C47" s="34">
        <v>958.23</v>
      </c>
      <c r="D47" s="31" t="s">
        <v>47</v>
      </c>
      <c r="E47" s="34">
        <v>3</v>
      </c>
    </row>
    <row r="48" spans="1:5" s="29" customFormat="1" ht="15.75" thickBot="1">
      <c r="A48" s="31" t="s">
        <v>77</v>
      </c>
      <c r="B48" s="31"/>
      <c r="C48" s="34">
        <v>2778</v>
      </c>
      <c r="D48" s="31" t="s">
        <v>36</v>
      </c>
      <c r="E48" s="34">
        <v>4</v>
      </c>
    </row>
    <row r="49" spans="1:5" s="29" customFormat="1" ht="15.75" thickBot="1">
      <c r="A49" s="31" t="s">
        <v>51</v>
      </c>
      <c r="B49" s="31"/>
      <c r="C49" s="34">
        <v>5489.91</v>
      </c>
      <c r="D49" s="31" t="s">
        <v>47</v>
      </c>
      <c r="E49" s="34">
        <v>9</v>
      </c>
    </row>
    <row r="50" spans="1:5" s="29" customFormat="1" ht="15.75" thickBot="1">
      <c r="A50" s="31" t="s">
        <v>78</v>
      </c>
      <c r="B50" s="31"/>
      <c r="C50" s="34">
        <v>3836</v>
      </c>
      <c r="D50" s="31" t="s">
        <v>37</v>
      </c>
      <c r="E50" s="34">
        <v>3.5</v>
      </c>
    </row>
    <row r="51" spans="1:5" s="29" customFormat="1" ht="15.75" thickBot="1">
      <c r="A51" s="31" t="s">
        <v>87</v>
      </c>
      <c r="B51" s="31"/>
      <c r="C51" s="34">
        <v>1450.96</v>
      </c>
      <c r="D51" s="31" t="s">
        <v>36</v>
      </c>
      <c r="E51" s="34">
        <v>2</v>
      </c>
    </row>
    <row r="52" spans="1:5" s="29" customFormat="1" ht="15.75" thickBot="1">
      <c r="A52" s="31" t="s">
        <v>38</v>
      </c>
      <c r="B52" s="31"/>
      <c r="C52" s="34">
        <v>342.68</v>
      </c>
      <c r="D52" s="31" t="s">
        <v>47</v>
      </c>
      <c r="E52" s="34">
        <v>2</v>
      </c>
    </row>
    <row r="53" spans="1:5" s="29" customFormat="1" ht="15.75" thickBot="1">
      <c r="A53" s="31" t="s">
        <v>93</v>
      </c>
      <c r="B53" s="31"/>
      <c r="C53" s="34">
        <v>8.68</v>
      </c>
      <c r="D53" s="31" t="s">
        <v>47</v>
      </c>
      <c r="E53" s="34">
        <v>2</v>
      </c>
    </row>
    <row r="54" spans="1:5" s="29" customFormat="1" ht="15.75" thickBot="1">
      <c r="A54" s="31" t="s">
        <v>53</v>
      </c>
      <c r="B54" s="31"/>
      <c r="C54" s="34">
        <v>160.5</v>
      </c>
      <c r="D54" s="31" t="s">
        <v>37</v>
      </c>
      <c r="E54" s="34">
        <v>0.1</v>
      </c>
    </row>
    <row r="55" spans="1:5" s="29" customFormat="1" ht="15.75" thickBot="1">
      <c r="A55" s="31" t="s">
        <v>98</v>
      </c>
      <c r="B55" s="31"/>
      <c r="C55" s="34">
        <v>1419</v>
      </c>
      <c r="D55" s="31" t="s">
        <v>48</v>
      </c>
      <c r="E55" s="34">
        <v>3</v>
      </c>
    </row>
    <row r="56" spans="1:5" s="23" customFormat="1" ht="28.5" outlineLevel="2">
      <c r="A56" s="26" t="s">
        <v>17</v>
      </c>
      <c r="B56" s="24"/>
      <c r="C56" s="25">
        <v>0</v>
      </c>
      <c r="D56" s="24"/>
      <c r="E56" s="24"/>
    </row>
    <row r="57" spans="1:5" ht="28.5">
      <c r="A57" s="26" t="s">
        <v>18</v>
      </c>
      <c r="B57" s="9" t="e">
        <f>SUM(#REF!)</f>
        <v>#REF!</v>
      </c>
      <c r="C57" s="10">
        <v>0</v>
      </c>
      <c r="D57" s="3"/>
      <c r="E57" s="2"/>
    </row>
    <row r="58" spans="1:5" ht="28.5">
      <c r="A58" s="26" t="s">
        <v>19</v>
      </c>
      <c r="B58" s="9" t="e">
        <f>#REF!</f>
        <v>#REF!</v>
      </c>
      <c r="C58" s="10">
        <v>0</v>
      </c>
      <c r="D58" s="3"/>
      <c r="E58" s="2"/>
    </row>
    <row r="59" spans="1:5" ht="28.5">
      <c r="A59" s="26" t="s">
        <v>20</v>
      </c>
      <c r="B59" s="9" t="e">
        <f>#REF!+#REF!</f>
        <v>#REF!</v>
      </c>
      <c r="C59" s="10">
        <v>0</v>
      </c>
      <c r="D59" s="3"/>
      <c r="E59" s="2"/>
    </row>
    <row r="60" spans="1:5" ht="29.25" thickBot="1">
      <c r="A60" s="26" t="s">
        <v>21</v>
      </c>
      <c r="B60" s="9" t="e">
        <f>#REF!</f>
        <v>#REF!</v>
      </c>
      <c r="C60" s="10">
        <f>C61+C62</f>
        <v>9175.68</v>
      </c>
      <c r="D60" s="3"/>
      <c r="E60" s="2"/>
    </row>
    <row r="61" spans="1:5" s="29" customFormat="1" ht="15.75" thickBot="1">
      <c r="A61" s="31" t="s">
        <v>81</v>
      </c>
      <c r="B61" s="31"/>
      <c r="C61" s="34">
        <v>4396.68</v>
      </c>
      <c r="D61" s="31" t="s">
        <v>34</v>
      </c>
      <c r="E61" s="34">
        <v>19116</v>
      </c>
    </row>
    <row r="62" spans="1:5" s="29" customFormat="1" ht="15.75" thickBot="1">
      <c r="A62" s="31" t="s">
        <v>82</v>
      </c>
      <c r="B62" s="31"/>
      <c r="C62" s="34">
        <v>4779</v>
      </c>
      <c r="D62" s="31" t="s">
        <v>34</v>
      </c>
      <c r="E62" s="34">
        <v>19116</v>
      </c>
    </row>
    <row r="63" spans="1:5" ht="29.25" thickBot="1">
      <c r="A63" s="26" t="s">
        <v>22</v>
      </c>
      <c r="B63" s="9" t="e">
        <f>#REF!+#REF!</f>
        <v>#REF!</v>
      </c>
      <c r="C63" s="10">
        <f>SUM(C64:C65)</f>
        <v>35555.760000000002</v>
      </c>
      <c r="D63" s="3"/>
      <c r="E63" s="2"/>
    </row>
    <row r="64" spans="1:5" s="29" customFormat="1" ht="15.75" thickBot="1">
      <c r="A64" s="31" t="s">
        <v>79</v>
      </c>
      <c r="B64" s="31"/>
      <c r="C64" s="34">
        <v>17204.400000000001</v>
      </c>
      <c r="D64" s="31" t="s">
        <v>37</v>
      </c>
      <c r="E64" s="34">
        <v>19116</v>
      </c>
    </row>
    <row r="65" spans="1:6" s="29" customFormat="1" ht="15.75" thickBot="1">
      <c r="A65" s="31" t="s">
        <v>80</v>
      </c>
      <c r="B65" s="31"/>
      <c r="C65" s="34">
        <v>18351.36</v>
      </c>
      <c r="D65" s="31" t="s">
        <v>34</v>
      </c>
      <c r="E65" s="34">
        <v>19116</v>
      </c>
    </row>
    <row r="66" spans="1:6" ht="43.5" thickBot="1">
      <c r="A66" s="26" t="s">
        <v>23</v>
      </c>
      <c r="B66" s="9" t="e">
        <f>#REF!</f>
        <v>#REF!</v>
      </c>
      <c r="C66" s="10">
        <f>C67</f>
        <v>2636.75</v>
      </c>
      <c r="D66" s="3"/>
      <c r="E66" s="2"/>
    </row>
    <row r="67" spans="1:6" s="29" customFormat="1" ht="15.75" thickBot="1">
      <c r="A67" s="31" t="s">
        <v>44</v>
      </c>
      <c r="B67" s="31"/>
      <c r="C67" s="34">
        <v>2636.75</v>
      </c>
      <c r="D67" s="31" t="s">
        <v>34</v>
      </c>
      <c r="E67" s="34">
        <v>906.1</v>
      </c>
    </row>
    <row r="68" spans="1:6" ht="57.75" thickBot="1">
      <c r="A68" s="26" t="s">
        <v>24</v>
      </c>
      <c r="B68" s="9" t="e">
        <f>SUM(#REF!)</f>
        <v>#REF!</v>
      </c>
      <c r="C68" s="10">
        <f>SUM(C69:C77)</f>
        <v>105450.08</v>
      </c>
      <c r="D68" s="3"/>
      <c r="E68" s="2"/>
    </row>
    <row r="69" spans="1:6" s="29" customFormat="1" ht="15.75" thickBot="1">
      <c r="A69" s="31" t="s">
        <v>70</v>
      </c>
      <c r="B69" s="31"/>
      <c r="C69" s="34">
        <v>694.71</v>
      </c>
      <c r="D69" s="31" t="s">
        <v>34</v>
      </c>
      <c r="E69" s="34">
        <v>1</v>
      </c>
    </row>
    <row r="70" spans="1:6" s="29" customFormat="1" ht="15.75" thickBot="1">
      <c r="A70" s="31" t="s">
        <v>71</v>
      </c>
      <c r="B70" s="31"/>
      <c r="C70" s="34">
        <v>1358.9</v>
      </c>
      <c r="D70" s="31" t="s">
        <v>72</v>
      </c>
      <c r="E70" s="34">
        <v>1</v>
      </c>
    </row>
    <row r="71" spans="1:6" s="29" customFormat="1" ht="15.75" thickBot="1">
      <c r="A71" s="31" t="s">
        <v>73</v>
      </c>
      <c r="B71" s="31"/>
      <c r="C71" s="34">
        <v>1164.8699999999999</v>
      </c>
      <c r="D71" s="31" t="s">
        <v>37</v>
      </c>
      <c r="E71" s="34">
        <v>1.5</v>
      </c>
    </row>
    <row r="72" spans="1:6" s="29" customFormat="1" ht="15.75" thickBot="1">
      <c r="A72" s="31" t="s">
        <v>74</v>
      </c>
      <c r="B72" s="31"/>
      <c r="C72" s="34">
        <v>483.69</v>
      </c>
      <c r="D72" s="31" t="s">
        <v>34</v>
      </c>
      <c r="E72" s="34">
        <v>1</v>
      </c>
    </row>
    <row r="73" spans="1:6" s="29" customFormat="1" ht="15.75" thickBot="1">
      <c r="A73" s="31" t="s">
        <v>76</v>
      </c>
      <c r="B73" s="31"/>
      <c r="C73" s="34">
        <v>1705.31</v>
      </c>
      <c r="D73" s="31" t="s">
        <v>47</v>
      </c>
      <c r="E73" s="34">
        <v>1</v>
      </c>
    </row>
    <row r="74" spans="1:6" s="29" customFormat="1" ht="15.75" thickBot="1">
      <c r="A74" s="31" t="s">
        <v>62</v>
      </c>
      <c r="B74" s="31"/>
      <c r="C74" s="34">
        <v>324.97000000000003</v>
      </c>
      <c r="D74" s="31" t="s">
        <v>34</v>
      </c>
      <c r="E74" s="34">
        <v>19116</v>
      </c>
    </row>
    <row r="75" spans="1:6" s="29" customFormat="1" ht="15.75" thickBot="1">
      <c r="A75" s="31" t="s">
        <v>63</v>
      </c>
      <c r="B75" s="31"/>
      <c r="C75" s="34">
        <v>324.97000000000003</v>
      </c>
      <c r="D75" s="31" t="s">
        <v>34</v>
      </c>
      <c r="E75" s="34">
        <v>19116</v>
      </c>
    </row>
    <row r="76" spans="1:6" s="29" customFormat="1" ht="15.75" thickBot="1">
      <c r="A76" s="31" t="s">
        <v>85</v>
      </c>
      <c r="B76" s="31"/>
      <c r="C76" s="34">
        <v>46834.94</v>
      </c>
      <c r="D76" s="31" t="s">
        <v>34</v>
      </c>
      <c r="E76" s="34">
        <v>19116.3</v>
      </c>
    </row>
    <row r="77" spans="1:6" s="29" customFormat="1" ht="15.75" thickBot="1">
      <c r="A77" s="31" t="s">
        <v>86</v>
      </c>
      <c r="B77" s="31"/>
      <c r="C77" s="34">
        <v>52557.72</v>
      </c>
      <c r="D77" s="31" t="s">
        <v>34</v>
      </c>
      <c r="E77" s="34">
        <v>19111.900000000001</v>
      </c>
    </row>
    <row r="78" spans="1:6">
      <c r="A78" s="26" t="s">
        <v>25</v>
      </c>
      <c r="B78" s="9">
        <f>B79</f>
        <v>3610.1694915254238</v>
      </c>
      <c r="C78" s="10">
        <f>C79</f>
        <v>4260</v>
      </c>
      <c r="D78" s="3"/>
      <c r="E78" s="2"/>
    </row>
    <row r="79" spans="1:6" ht="45">
      <c r="A79" s="5" t="s">
        <v>6</v>
      </c>
      <c r="B79" s="11">
        <f>C79/1.18</f>
        <v>3610.1694915254238</v>
      </c>
      <c r="C79" s="12">
        <f>E79*12*5</f>
        <v>4260</v>
      </c>
      <c r="D79" s="5" t="s">
        <v>4</v>
      </c>
      <c r="E79" s="5">
        <v>71</v>
      </c>
    </row>
    <row r="80" spans="1:6">
      <c r="A80" s="26" t="s">
        <v>104</v>
      </c>
      <c r="B80" s="13" t="e">
        <f>B12+B15+B18+#REF!+#REF!+#REF!+B57+B58+B59+B60+B63+B66+B68+B78</f>
        <v>#REF!</v>
      </c>
      <c r="C80" s="14">
        <f>C12+C15+C18+C20+C27+C37+C59+C60+C63+C66+C994+C68+C57+C56</f>
        <v>528258.13</v>
      </c>
      <c r="D80" s="27" t="s">
        <v>26</v>
      </c>
      <c r="E80" s="2"/>
      <c r="F80" s="32">
        <f>C80-'накоп 2020'!D59</f>
        <v>528258.13</v>
      </c>
    </row>
    <row r="81" spans="1:5">
      <c r="A81" s="26" t="s">
        <v>105</v>
      </c>
      <c r="B81" s="15"/>
      <c r="C81" s="10">
        <f>C80*1.2+C78</f>
        <v>638169.75599999994</v>
      </c>
      <c r="D81" s="27" t="s">
        <v>26</v>
      </c>
      <c r="E81" s="2"/>
    </row>
    <row r="82" spans="1:5">
      <c r="A82" s="26" t="s">
        <v>106</v>
      </c>
      <c r="B82" s="15"/>
      <c r="C82" s="10">
        <f>C5+C8-C81</f>
        <v>284445.97400000016</v>
      </c>
      <c r="D82" s="27" t="s">
        <v>26</v>
      </c>
      <c r="E82" s="2"/>
    </row>
    <row r="83" spans="1:5" ht="28.5">
      <c r="A83" s="26" t="s">
        <v>107</v>
      </c>
      <c r="B83" s="9"/>
      <c r="C83" s="10">
        <f>C82+C7</f>
        <v>263713.96400000015</v>
      </c>
      <c r="D83" s="27" t="s">
        <v>26</v>
      </c>
      <c r="E83" s="2"/>
    </row>
    <row r="89" spans="1:5">
      <c r="A89" s="17" t="s">
        <v>29</v>
      </c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59"/>
  <sheetViews>
    <sheetView topLeftCell="A28" workbookViewId="0">
      <selection activeCell="C59" sqref="C59"/>
    </sheetView>
  </sheetViews>
  <sheetFormatPr defaultRowHeight="15"/>
  <cols>
    <col min="1" max="1" width="70.5703125" style="29" customWidth="1"/>
    <col min="2" max="2" width="70.5703125" style="29" hidden="1" customWidth="1"/>
    <col min="3" max="3" width="12.5703125" style="29" customWidth="1"/>
    <col min="4" max="4" width="20.5703125" style="29" customWidth="1"/>
    <col min="5" max="5" width="12.5703125" style="29" customWidth="1"/>
    <col min="6" max="16384" width="9.140625" style="29"/>
  </cols>
  <sheetData>
    <row r="2" spans="1:5">
      <c r="A2" s="29" t="s">
        <v>54</v>
      </c>
    </row>
    <row r="3" spans="1:5">
      <c r="A3" s="29" t="s">
        <v>42</v>
      </c>
    </row>
    <row r="4" spans="1:5" ht="15.75" thickBot="1"/>
    <row r="5" spans="1:5" ht="15.75" thickBot="1">
      <c r="A5" s="30" t="s">
        <v>41</v>
      </c>
      <c r="B5" s="30"/>
      <c r="C5" s="30" t="s">
        <v>43</v>
      </c>
      <c r="D5" s="30" t="s">
        <v>40</v>
      </c>
      <c r="E5" s="30" t="s">
        <v>39</v>
      </c>
    </row>
    <row r="6" spans="1:5" s="38" customFormat="1" ht="15.75" thickBot="1">
      <c r="A6" s="36" t="s">
        <v>55</v>
      </c>
      <c r="B6" s="36"/>
      <c r="C6" s="37">
        <v>8730.4500000000007</v>
      </c>
      <c r="D6" s="36" t="s">
        <v>31</v>
      </c>
      <c r="E6" s="37">
        <v>135</v>
      </c>
    </row>
    <row r="7" spans="1:5" s="38" customFormat="1" ht="15.75" thickBot="1">
      <c r="A7" s="36" t="s">
        <v>32</v>
      </c>
      <c r="B7" s="36"/>
      <c r="C7" s="37">
        <v>9641.5499999999993</v>
      </c>
      <c r="D7" s="36" t="s">
        <v>33</v>
      </c>
      <c r="E7" s="37">
        <v>17</v>
      </c>
    </row>
    <row r="8" spans="1:5" s="38" customFormat="1" ht="15.75" thickBot="1">
      <c r="A8" s="36" t="s">
        <v>56</v>
      </c>
      <c r="B8" s="36"/>
      <c r="C8" s="37">
        <v>1911.6</v>
      </c>
      <c r="D8" s="36" t="s">
        <v>34</v>
      </c>
      <c r="E8" s="37">
        <v>19116</v>
      </c>
    </row>
    <row r="9" spans="1:5" s="38" customFormat="1" ht="15.75" thickBot="1">
      <c r="A9" s="36" t="s">
        <v>57</v>
      </c>
      <c r="B9" s="36"/>
      <c r="C9" s="37">
        <v>1720.44</v>
      </c>
      <c r="D9" s="36" t="s">
        <v>34</v>
      </c>
      <c r="E9" s="37">
        <v>19116</v>
      </c>
    </row>
    <row r="10" spans="1:5" s="38" customFormat="1" ht="15.75" thickBot="1">
      <c r="A10" s="36" t="s">
        <v>44</v>
      </c>
      <c r="B10" s="36"/>
      <c r="C10" s="37">
        <v>2636.75</v>
      </c>
      <c r="D10" s="36" t="s">
        <v>34</v>
      </c>
      <c r="E10" s="37">
        <v>906.1</v>
      </c>
    </row>
    <row r="11" spans="1:5" s="38" customFormat="1" ht="15.75" thickBot="1">
      <c r="A11" s="36" t="s">
        <v>45</v>
      </c>
      <c r="B11" s="36"/>
      <c r="C11" s="37">
        <v>556.13</v>
      </c>
      <c r="D11" s="36" t="s">
        <v>34</v>
      </c>
      <c r="E11" s="37">
        <v>0.8</v>
      </c>
    </row>
    <row r="12" spans="1:5" s="38" customFormat="1" ht="15.75" thickBot="1">
      <c r="A12" s="36" t="s">
        <v>35</v>
      </c>
      <c r="B12" s="36"/>
      <c r="C12" s="37">
        <v>5665.52</v>
      </c>
      <c r="D12" s="36" t="s">
        <v>36</v>
      </c>
      <c r="E12" s="37">
        <v>7</v>
      </c>
    </row>
    <row r="13" spans="1:5" s="38" customFormat="1" ht="15.75" thickBot="1">
      <c r="A13" s="36" t="s">
        <v>46</v>
      </c>
      <c r="B13" s="36"/>
      <c r="C13" s="37">
        <v>79.400000000000006</v>
      </c>
      <c r="D13" s="36" t="s">
        <v>47</v>
      </c>
      <c r="E13" s="37">
        <v>1</v>
      </c>
    </row>
    <row r="14" spans="1:5" s="38" customFormat="1" ht="15.75" thickBot="1">
      <c r="A14" s="36" t="s">
        <v>58</v>
      </c>
      <c r="B14" s="36"/>
      <c r="C14" s="37">
        <v>186.91</v>
      </c>
      <c r="D14" s="36" t="s">
        <v>47</v>
      </c>
      <c r="E14" s="37">
        <v>1</v>
      </c>
    </row>
    <row r="15" spans="1:5" s="38" customFormat="1" ht="15.75" thickBot="1">
      <c r="A15" s="36" t="s">
        <v>59</v>
      </c>
      <c r="B15" s="36"/>
      <c r="C15" s="37">
        <v>2826.35</v>
      </c>
      <c r="D15" s="36" t="s">
        <v>34</v>
      </c>
      <c r="E15" s="37">
        <v>2.8</v>
      </c>
    </row>
    <row r="16" spans="1:5" s="38" customFormat="1" ht="15.75" thickBot="1">
      <c r="A16" s="36" t="s">
        <v>60</v>
      </c>
      <c r="B16" s="36"/>
      <c r="C16" s="37">
        <v>1543.87</v>
      </c>
      <c r="D16" s="36" t="s">
        <v>61</v>
      </c>
      <c r="E16" s="37">
        <v>1</v>
      </c>
    </row>
    <row r="17" spans="1:5" s="38" customFormat="1" ht="15.75" thickBot="1">
      <c r="A17" s="36" t="s">
        <v>62</v>
      </c>
      <c r="B17" s="36"/>
      <c r="C17" s="37">
        <v>324.97000000000003</v>
      </c>
      <c r="D17" s="36" t="s">
        <v>34</v>
      </c>
      <c r="E17" s="37">
        <v>19116</v>
      </c>
    </row>
    <row r="18" spans="1:5" s="38" customFormat="1" ht="15.75" thickBot="1">
      <c r="A18" s="36" t="s">
        <v>63</v>
      </c>
      <c r="B18" s="36"/>
      <c r="C18" s="37">
        <v>324.97000000000003</v>
      </c>
      <c r="D18" s="36" t="s">
        <v>34</v>
      </c>
      <c r="E18" s="37">
        <v>19116</v>
      </c>
    </row>
    <row r="19" spans="1:5" s="38" customFormat="1" ht="15.75" thickBot="1">
      <c r="A19" s="36" t="s">
        <v>64</v>
      </c>
      <c r="B19" s="36"/>
      <c r="C19" s="37">
        <v>762.86</v>
      </c>
      <c r="D19" s="36" t="s">
        <v>61</v>
      </c>
      <c r="E19" s="37">
        <v>2</v>
      </c>
    </row>
    <row r="20" spans="1:5" s="38" customFormat="1" ht="15.75" thickBot="1">
      <c r="A20" s="36" t="s">
        <v>65</v>
      </c>
      <c r="B20" s="36"/>
      <c r="C20" s="37">
        <v>199.29</v>
      </c>
      <c r="D20" s="36" t="s">
        <v>47</v>
      </c>
      <c r="E20" s="37">
        <v>1</v>
      </c>
    </row>
    <row r="21" spans="1:5" s="38" customFormat="1" ht="15.75" thickBot="1">
      <c r="A21" s="36" t="s">
        <v>66</v>
      </c>
      <c r="B21" s="36"/>
      <c r="C21" s="37">
        <v>2234.86</v>
      </c>
      <c r="D21" s="36" t="s">
        <v>47</v>
      </c>
      <c r="E21" s="37">
        <v>2</v>
      </c>
    </row>
    <row r="22" spans="1:5" s="38" customFormat="1" ht="15.75" thickBot="1">
      <c r="A22" s="36" t="s">
        <v>49</v>
      </c>
      <c r="B22" s="36"/>
      <c r="C22" s="37">
        <v>2787.2</v>
      </c>
      <c r="D22" s="36" t="s">
        <v>37</v>
      </c>
      <c r="E22" s="37">
        <v>20</v>
      </c>
    </row>
    <row r="23" spans="1:5" s="38" customFormat="1" ht="15.75" thickBot="1">
      <c r="A23" s="36" t="s">
        <v>67</v>
      </c>
      <c r="B23" s="36"/>
      <c r="C23" s="37">
        <v>7706.39</v>
      </c>
      <c r="D23" s="36" t="s">
        <v>68</v>
      </c>
      <c r="E23" s="37">
        <v>1</v>
      </c>
    </row>
    <row r="24" spans="1:5" s="38" customFormat="1" ht="15.75" thickBot="1">
      <c r="A24" s="36" t="s">
        <v>69</v>
      </c>
      <c r="B24" s="36"/>
      <c r="C24" s="37">
        <v>470.7</v>
      </c>
      <c r="D24" s="36" t="s">
        <v>37</v>
      </c>
      <c r="E24" s="37">
        <v>5</v>
      </c>
    </row>
    <row r="25" spans="1:5" s="38" customFormat="1" ht="15.75" thickBot="1">
      <c r="A25" s="36" t="s">
        <v>50</v>
      </c>
      <c r="B25" s="36"/>
      <c r="C25" s="37">
        <v>958.23</v>
      </c>
      <c r="D25" s="36" t="s">
        <v>47</v>
      </c>
      <c r="E25" s="37">
        <v>3</v>
      </c>
    </row>
    <row r="26" spans="1:5" s="38" customFormat="1" ht="15.75" thickBot="1">
      <c r="A26" s="36" t="s">
        <v>70</v>
      </c>
      <c r="B26" s="36"/>
      <c r="C26" s="37">
        <v>694.71</v>
      </c>
      <c r="D26" s="36" t="s">
        <v>34</v>
      </c>
      <c r="E26" s="37">
        <v>1</v>
      </c>
    </row>
    <row r="27" spans="1:5" s="38" customFormat="1" ht="15.75" thickBot="1">
      <c r="A27" s="36" t="s">
        <v>71</v>
      </c>
      <c r="B27" s="36"/>
      <c r="C27" s="37">
        <v>1358.9</v>
      </c>
      <c r="D27" s="36" t="s">
        <v>72</v>
      </c>
      <c r="E27" s="37">
        <v>1</v>
      </c>
    </row>
    <row r="28" spans="1:5" s="38" customFormat="1" ht="15.75" thickBot="1">
      <c r="A28" s="36" t="s">
        <v>73</v>
      </c>
      <c r="B28" s="36"/>
      <c r="C28" s="37">
        <v>1164.8699999999999</v>
      </c>
      <c r="D28" s="36" t="s">
        <v>37</v>
      </c>
      <c r="E28" s="37">
        <v>1.5</v>
      </c>
    </row>
    <row r="29" spans="1:5" s="38" customFormat="1" ht="15.75" thickBot="1">
      <c r="A29" s="36" t="s">
        <v>74</v>
      </c>
      <c r="B29" s="36"/>
      <c r="C29" s="37">
        <v>483.69</v>
      </c>
      <c r="D29" s="36" t="s">
        <v>34</v>
      </c>
      <c r="E29" s="37">
        <v>1</v>
      </c>
    </row>
    <row r="30" spans="1:5" s="38" customFormat="1" ht="15.75" thickBot="1">
      <c r="A30" s="36" t="s">
        <v>75</v>
      </c>
      <c r="B30" s="36"/>
      <c r="C30" s="37">
        <v>3836.42</v>
      </c>
      <c r="D30" s="36" t="s">
        <v>47</v>
      </c>
      <c r="E30" s="37">
        <v>1</v>
      </c>
    </row>
    <row r="31" spans="1:5" s="38" customFormat="1" ht="15.75" thickBot="1">
      <c r="A31" s="36" t="s">
        <v>76</v>
      </c>
      <c r="B31" s="36"/>
      <c r="C31" s="37">
        <v>1705.31</v>
      </c>
      <c r="D31" s="36" t="s">
        <v>47</v>
      </c>
      <c r="E31" s="37">
        <v>1</v>
      </c>
    </row>
    <row r="32" spans="1:5" s="38" customFormat="1" ht="15.75" thickBot="1">
      <c r="A32" s="36" t="s">
        <v>77</v>
      </c>
      <c r="B32" s="36"/>
      <c r="C32" s="37">
        <v>2778</v>
      </c>
      <c r="D32" s="36" t="s">
        <v>36</v>
      </c>
      <c r="E32" s="37">
        <v>4</v>
      </c>
    </row>
    <row r="33" spans="1:5" s="38" customFormat="1" ht="15.75" thickBot="1">
      <c r="A33" s="36" t="s">
        <v>51</v>
      </c>
      <c r="B33" s="36"/>
      <c r="C33" s="37">
        <v>5489.91</v>
      </c>
      <c r="D33" s="36" t="s">
        <v>47</v>
      </c>
      <c r="E33" s="37">
        <v>9</v>
      </c>
    </row>
    <row r="34" spans="1:5" s="38" customFormat="1" ht="15.75" thickBot="1">
      <c r="A34" s="36" t="s">
        <v>78</v>
      </c>
      <c r="B34" s="36"/>
      <c r="C34" s="37">
        <v>3836</v>
      </c>
      <c r="D34" s="36" t="s">
        <v>37</v>
      </c>
      <c r="E34" s="37">
        <v>3.5</v>
      </c>
    </row>
    <row r="35" spans="1:5" s="38" customFormat="1" ht="15.75" thickBot="1">
      <c r="A35" s="36" t="s">
        <v>79</v>
      </c>
      <c r="B35" s="36"/>
      <c r="C35" s="37">
        <v>17204.400000000001</v>
      </c>
      <c r="D35" s="36" t="s">
        <v>37</v>
      </c>
      <c r="E35" s="37">
        <v>19116</v>
      </c>
    </row>
    <row r="36" spans="1:5" s="38" customFormat="1" ht="15.75" thickBot="1">
      <c r="A36" s="36" t="s">
        <v>80</v>
      </c>
      <c r="B36" s="36"/>
      <c r="C36" s="37">
        <v>18351.36</v>
      </c>
      <c r="D36" s="36" t="s">
        <v>34</v>
      </c>
      <c r="E36" s="37">
        <v>19116</v>
      </c>
    </row>
    <row r="37" spans="1:5" s="38" customFormat="1" ht="15.75" thickBot="1">
      <c r="A37" s="36" t="s">
        <v>81</v>
      </c>
      <c r="B37" s="36"/>
      <c r="C37" s="37">
        <v>4396.68</v>
      </c>
      <c r="D37" s="36" t="s">
        <v>34</v>
      </c>
      <c r="E37" s="37">
        <v>19116</v>
      </c>
    </row>
    <row r="38" spans="1:5" s="38" customFormat="1" ht="15.75" thickBot="1">
      <c r="A38" s="36" t="s">
        <v>82</v>
      </c>
      <c r="B38" s="36"/>
      <c r="C38" s="37">
        <v>4779</v>
      </c>
      <c r="D38" s="36" t="s">
        <v>34</v>
      </c>
      <c r="E38" s="37">
        <v>19116</v>
      </c>
    </row>
    <row r="39" spans="1:5" s="38" customFormat="1" ht="15.75" thickBot="1">
      <c r="A39" s="36" t="s">
        <v>83</v>
      </c>
      <c r="B39" s="36"/>
      <c r="C39" s="37">
        <v>24396.85</v>
      </c>
      <c r="D39" s="36" t="s">
        <v>34</v>
      </c>
      <c r="E39" s="37">
        <v>14696.9</v>
      </c>
    </row>
    <row r="40" spans="1:5" s="38" customFormat="1" ht="15.75" thickBot="1">
      <c r="A40" s="36" t="s">
        <v>84</v>
      </c>
      <c r="B40" s="36"/>
      <c r="C40" s="37">
        <v>36312.61</v>
      </c>
      <c r="D40" s="36" t="s">
        <v>34</v>
      </c>
      <c r="E40" s="37">
        <v>19111.900000000001</v>
      </c>
    </row>
    <row r="41" spans="1:5" s="38" customFormat="1" ht="15.75" thickBot="1">
      <c r="A41" s="36" t="s">
        <v>85</v>
      </c>
      <c r="B41" s="36"/>
      <c r="C41" s="37">
        <v>46834.94</v>
      </c>
      <c r="D41" s="36" t="s">
        <v>34</v>
      </c>
      <c r="E41" s="37">
        <v>19116.3</v>
      </c>
    </row>
    <row r="42" spans="1:5" s="38" customFormat="1" ht="15.75" thickBot="1">
      <c r="A42" s="36" t="s">
        <v>86</v>
      </c>
      <c r="B42" s="36"/>
      <c r="C42" s="37">
        <v>52557.72</v>
      </c>
      <c r="D42" s="36" t="s">
        <v>34</v>
      </c>
      <c r="E42" s="37">
        <v>19111.900000000001</v>
      </c>
    </row>
    <row r="43" spans="1:5" s="38" customFormat="1" ht="15.75" thickBot="1">
      <c r="A43" s="36" t="s">
        <v>87</v>
      </c>
      <c r="B43" s="36"/>
      <c r="C43" s="37">
        <v>1450.96</v>
      </c>
      <c r="D43" s="36" t="s">
        <v>36</v>
      </c>
      <c r="E43" s="37">
        <v>2</v>
      </c>
    </row>
    <row r="44" spans="1:5" s="38" customFormat="1" ht="15.75" thickBot="1">
      <c r="A44" s="36" t="s">
        <v>88</v>
      </c>
      <c r="B44" s="36"/>
      <c r="C44" s="37">
        <v>75508.2</v>
      </c>
      <c r="D44" s="36" t="s">
        <v>37</v>
      </c>
      <c r="E44" s="37">
        <v>19116</v>
      </c>
    </row>
    <row r="45" spans="1:5" s="38" customFormat="1" ht="15.75" thickBot="1">
      <c r="A45" s="36" t="s">
        <v>89</v>
      </c>
      <c r="B45" s="36"/>
      <c r="C45" s="37">
        <v>78757.919999999998</v>
      </c>
      <c r="D45" s="36" t="s">
        <v>34</v>
      </c>
      <c r="E45" s="37">
        <v>19116</v>
      </c>
    </row>
    <row r="46" spans="1:5" s="38" customFormat="1" ht="15.75" thickBot="1">
      <c r="A46" s="36" t="s">
        <v>90</v>
      </c>
      <c r="B46" s="36"/>
      <c r="C46" s="37">
        <v>250.09</v>
      </c>
      <c r="D46" s="36" t="s">
        <v>47</v>
      </c>
      <c r="E46" s="37">
        <v>1</v>
      </c>
    </row>
    <row r="47" spans="1:5" s="38" customFormat="1" ht="15.75" thickBot="1">
      <c r="A47" s="36" t="s">
        <v>52</v>
      </c>
      <c r="B47" s="36"/>
      <c r="C47" s="37">
        <v>722.7</v>
      </c>
      <c r="D47" s="36" t="s">
        <v>47</v>
      </c>
      <c r="E47" s="37">
        <v>3</v>
      </c>
    </row>
    <row r="48" spans="1:5" s="38" customFormat="1" ht="15.75" thickBot="1">
      <c r="A48" s="36" t="s">
        <v>91</v>
      </c>
      <c r="B48" s="36"/>
      <c r="C48" s="37">
        <v>3098.55</v>
      </c>
      <c r="D48" s="36" t="s">
        <v>92</v>
      </c>
      <c r="E48" s="37">
        <v>3</v>
      </c>
    </row>
    <row r="49" spans="1:5" s="38" customFormat="1" ht="15.75" thickBot="1">
      <c r="A49" s="36" t="s">
        <v>38</v>
      </c>
      <c r="B49" s="36"/>
      <c r="C49" s="37">
        <v>342.68</v>
      </c>
      <c r="D49" s="36" t="s">
        <v>47</v>
      </c>
      <c r="E49" s="37">
        <v>2</v>
      </c>
    </row>
    <row r="50" spans="1:5" s="38" customFormat="1" ht="15.75" thickBot="1">
      <c r="A50" s="36" t="s">
        <v>93</v>
      </c>
      <c r="B50" s="36"/>
      <c r="C50" s="37">
        <v>8.68</v>
      </c>
      <c r="D50" s="36" t="s">
        <v>47</v>
      </c>
      <c r="E50" s="37">
        <v>2</v>
      </c>
    </row>
    <row r="51" spans="1:5" s="38" customFormat="1" ht="15.75" thickBot="1">
      <c r="A51" s="36" t="s">
        <v>94</v>
      </c>
      <c r="B51" s="36"/>
      <c r="C51" s="37">
        <v>1720.44</v>
      </c>
      <c r="D51" s="36" t="s">
        <v>34</v>
      </c>
      <c r="E51" s="37">
        <v>19116</v>
      </c>
    </row>
    <row r="52" spans="1:5" s="38" customFormat="1" ht="15.75" thickBot="1">
      <c r="A52" s="36" t="s">
        <v>95</v>
      </c>
      <c r="B52" s="36"/>
      <c r="C52" s="37">
        <v>1720.44</v>
      </c>
      <c r="D52" s="36" t="s">
        <v>34</v>
      </c>
      <c r="E52" s="37">
        <v>19116</v>
      </c>
    </row>
    <row r="53" spans="1:5" s="38" customFormat="1" ht="15.75" thickBot="1">
      <c r="A53" s="36" t="s">
        <v>96</v>
      </c>
      <c r="B53" s="36"/>
      <c r="C53" s="37">
        <v>7264.08</v>
      </c>
      <c r="D53" s="36" t="s">
        <v>34</v>
      </c>
      <c r="E53" s="37">
        <v>19116</v>
      </c>
    </row>
    <row r="54" spans="1:5" s="38" customFormat="1" ht="15.75" thickBot="1">
      <c r="A54" s="36" t="s">
        <v>97</v>
      </c>
      <c r="B54" s="36"/>
      <c r="C54" s="37">
        <v>7264.08</v>
      </c>
      <c r="D54" s="36" t="s">
        <v>34</v>
      </c>
      <c r="E54" s="37">
        <v>19116</v>
      </c>
    </row>
    <row r="55" spans="1:5" s="38" customFormat="1" ht="15.75" thickBot="1">
      <c r="A55" s="36" t="s">
        <v>53</v>
      </c>
      <c r="B55" s="36"/>
      <c r="C55" s="37">
        <v>160.5</v>
      </c>
      <c r="D55" s="36" t="s">
        <v>37</v>
      </c>
      <c r="E55" s="37">
        <v>0.1</v>
      </c>
    </row>
    <row r="56" spans="1:5" s="38" customFormat="1" ht="15.75" thickBot="1">
      <c r="A56" s="36" t="s">
        <v>98</v>
      </c>
      <c r="B56" s="36"/>
      <c r="C56" s="37">
        <v>1419</v>
      </c>
      <c r="D56" s="36" t="s">
        <v>48</v>
      </c>
      <c r="E56" s="37">
        <v>3</v>
      </c>
    </row>
    <row r="57" spans="1:5" ht="15.75" thickBot="1">
      <c r="A57" s="31"/>
      <c r="B57" s="31"/>
      <c r="C57" s="35">
        <f>SUM(C6:C56)</f>
        <v>457138.13000000012</v>
      </c>
      <c r="D57" s="31"/>
      <c r="E57" s="34"/>
    </row>
    <row r="59" spans="1:5">
      <c r="C59" s="29">
        <v>457138.13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бекетова 46</vt:lpstr>
      <vt:lpstr>накоп 2020</vt:lpstr>
      <vt:lpstr>Лист3</vt:lpstr>
      <vt:lpstr>'бекетова 46'!Область_печати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2018-03-16T00:09:36Z</cp:lastPrinted>
  <dcterms:created xsi:type="dcterms:W3CDTF">2016-03-18T02:51:51Z</dcterms:created>
  <dcterms:modified xsi:type="dcterms:W3CDTF">2021-03-02T23:50:35Z</dcterms:modified>
</cp:coreProperties>
</file>