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п-завод-ая 48" sheetId="1" r:id="rId1"/>
    <sheet name="накоп 2020" sheetId="2" r:id="rId2"/>
    <sheet name="Лист3" sheetId="3" r:id="rId3"/>
  </sheets>
  <definedNames>
    <definedName name="_xlnm.Print_Area" localSheetId="0">'п-завод-ая 48'!$A$1:$E$110</definedName>
  </definedNames>
  <calcPr calcId="145621" refMode="R1C1"/>
</workbook>
</file>

<file path=xl/calcChain.xml><?xml version="1.0" encoding="utf-8"?>
<calcChain xmlns="http://schemas.openxmlformats.org/spreadsheetml/2006/main">
  <c r="C53" i="1" l="1"/>
  <c r="C97" i="1"/>
  <c r="C104" i="1" l="1"/>
  <c r="C90" i="1" s="1"/>
  <c r="C25" i="1" l="1"/>
  <c r="C88" i="1"/>
  <c r="C50" i="1"/>
  <c r="C34" i="1"/>
  <c r="C75" i="2"/>
  <c r="C85" i="1"/>
  <c r="C27" i="1"/>
  <c r="C22" i="1"/>
  <c r="C19" i="1"/>
  <c r="C16" i="1"/>
  <c r="C7" i="1"/>
  <c r="C8" i="1" l="1"/>
  <c r="C17" i="1" s="1"/>
  <c r="C107" i="1"/>
  <c r="C106" i="1"/>
  <c r="C105" i="1" l="1"/>
  <c r="C108" i="1" s="1"/>
  <c r="C109" i="1" s="1"/>
  <c r="C110" i="1" s="1"/>
  <c r="B50" i="1" l="1"/>
  <c r="B90" i="1"/>
  <c r="B83" i="1"/>
  <c r="B81" i="1"/>
  <c r="B80" i="1" l="1"/>
  <c r="B106" i="1"/>
  <c r="B105" i="1" s="1"/>
  <c r="B88" i="1"/>
  <c r="B85" i="1"/>
  <c r="B84" i="1"/>
  <c r="B82" i="1"/>
  <c r="B25" i="1"/>
  <c r="B22" i="1"/>
  <c r="B19" i="1"/>
  <c r="B107" i="1" l="1"/>
</calcChain>
</file>

<file path=xl/sharedStrings.xml><?xml version="1.0" encoding="utf-8"?>
<sst xmlns="http://schemas.openxmlformats.org/spreadsheetml/2006/main" count="350" uniqueCount="145">
  <si>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</si>
  <si>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</si>
  <si>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</si>
  <si>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</si>
  <si>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</si>
  <si>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</si>
  <si>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</si>
  <si>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</si>
  <si>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</si>
  <si>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</si>
  <si>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</si>
  <si>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</si>
  <si>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</si>
  <si>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</si>
  <si>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</si>
  <si>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</si>
  <si>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</si>
  <si>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</si>
  <si>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</si>
  <si>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</si>
  <si>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</si>
  <si>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</si>
  <si>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</si>
  <si>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</si>
  <si>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</si>
  <si>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</si>
  <si>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</si>
  <si>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</si>
  <si>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</si>
  <si>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</si>
  <si>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</si>
  <si>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</si>
  <si>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</si>
  <si>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Адрес: ул. Петровско-Заводская, д. 48</t>
  </si>
  <si>
    <t>ЧОО "Тантал-1"</t>
  </si>
  <si>
    <t>ООО "Форэс"</t>
  </si>
  <si>
    <t>ООО "Титан"</t>
  </si>
  <si>
    <t>Выезд а/машины по заявке</t>
  </si>
  <si>
    <t>выезд</t>
  </si>
  <si>
    <t>1 дом</t>
  </si>
  <si>
    <t>Очистка канализационной сети</t>
  </si>
  <si>
    <t>Кол-во</t>
  </si>
  <si>
    <t>Ед.изм</t>
  </si>
  <si>
    <t>Наименование работ</t>
  </si>
  <si>
    <t xml:space="preserve">По адресу ПЕТРОВСКО-ЗАВОДСКАЯ ул. д.48                                 </t>
  </si>
  <si>
    <t>Доходы по дому:</t>
  </si>
  <si>
    <t>Cуммa</t>
  </si>
  <si>
    <t>Дератизация "ЗКДС"</t>
  </si>
  <si>
    <t>Замена электрической лампы накаливания</t>
  </si>
  <si>
    <t>шт.</t>
  </si>
  <si>
    <t>Осмотр подвала</t>
  </si>
  <si>
    <t>Осмотр сантех. оборудования</t>
  </si>
  <si>
    <t>Прочистка внутренней канализационной сети</t>
  </si>
  <si>
    <t>1м</t>
  </si>
  <si>
    <t>Регулировка теплоносителя</t>
  </si>
  <si>
    <t>Смена стекл</t>
  </si>
  <si>
    <t>Устранение свищей хомутами</t>
  </si>
  <si>
    <t>узел</t>
  </si>
  <si>
    <t>смена труб ГВС и ХВС д.32 ПП</t>
  </si>
  <si>
    <t>Есаулова</t>
  </si>
  <si>
    <t>Подкладова О.О.</t>
  </si>
  <si>
    <t>Дегтев И.О.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</si>
  <si>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</si>
  <si>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</si>
  <si>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>Восстановление освещения в подвальном помещении</t>
  </si>
  <si>
    <t>подвал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</si>
  <si>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</si>
  <si>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</si>
  <si>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</si>
  <si>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Демонтаж элементов детской площадки</t>
  </si>
  <si>
    <t>Закрытие задвижек,отк-е сбросников перед опр-кой,от-е задвиж после опр</t>
  </si>
  <si>
    <t>дом</t>
  </si>
  <si>
    <t>Замена муфты</t>
  </si>
  <si>
    <t>Замена стояков ХВС в подвале</t>
  </si>
  <si>
    <t>Замена части стояка ГВС</t>
  </si>
  <si>
    <t>место</t>
  </si>
  <si>
    <t>Замена электропатрона с материалами при открытой арматуре</t>
  </si>
  <si>
    <t>Копка ям глубиной до 0,7 м с последующим бетонированием для детской пл</t>
  </si>
  <si>
    <t>Навеска замка (крабовый)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</si>
  <si>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</si>
  <si>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</si>
  <si>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Освещение теплового узла</t>
  </si>
  <si>
    <t>Отключение отопления</t>
  </si>
  <si>
    <t>Очистка труб ХВС, ГВС</t>
  </si>
  <si>
    <t>Покраска и изоляция труб отопления трубной оболочкой в подвале жилого</t>
  </si>
  <si>
    <t>Пролив фановой трубы водой (очистка от льда)</t>
  </si>
  <si>
    <t>Ремонт КНС</t>
  </si>
  <si>
    <t>1 кв.</t>
  </si>
  <si>
    <t>Ремонт вентелей до 32 д.</t>
  </si>
  <si>
    <t>Ремонт короба в подъезде</t>
  </si>
  <si>
    <t>Ремонт отбойника</t>
  </si>
  <si>
    <t>Ремонт песочницы с добавлением нового материала</t>
  </si>
  <si>
    <t>Ремонт подъездной двери</t>
  </si>
  <si>
    <t>Ремонт подъездов п. 1 -10</t>
  </si>
  <si>
    <t>Ремонт скамейки с добавлением доски</t>
  </si>
  <si>
    <t>Ремонт тамбурной двери</t>
  </si>
  <si>
    <t>Ремонт труб КНС</t>
  </si>
  <si>
    <t>Ремонт чердачного люка</t>
  </si>
  <si>
    <t>Смена врезки/сборки без сварочных работ</t>
  </si>
  <si>
    <t>Смена труб ХВС д.32</t>
  </si>
  <si>
    <t>Смена труб канализации д.100</t>
  </si>
  <si>
    <t>Содержание ДРС 1,2 кв. 2020 г. коэф. 0,8</t>
  </si>
  <si>
    <t>Содержание ДРС 3,4 кв. 2020 г. коэф.0,8;0,85;0,9;1</t>
  </si>
  <si>
    <t>Уборка МОП 1,2 кв. 2020 г. К=0,8</t>
  </si>
  <si>
    <t>Уборка МОП 3,4 кв. 2020 г. К=0,8</t>
  </si>
  <si>
    <t>Уборка придомовой территории 1,2 кв. 2020 г. К=0,8</t>
  </si>
  <si>
    <t>Уборка придомовой территории 3,4 кв. 2020 г. К=0,6;0,8</t>
  </si>
  <si>
    <t>Удаление воздуха со стояков отопления</t>
  </si>
  <si>
    <t>Управление жилым фондом 1,2 кв. 2020г. К=0,6;0,8;0,85;0,9;1</t>
  </si>
  <si>
    <t>Управление жилым фондом 3,4 кв. 2020г. К=0,6;0,8;0,85;0,9;1</t>
  </si>
  <si>
    <t>Установка качели балансир</t>
  </si>
  <si>
    <t>Установка пружины</t>
  </si>
  <si>
    <t>Установка скамеек в деревянном исполнении</t>
  </si>
  <si>
    <t>шт</t>
  </si>
  <si>
    <t>Устранение свищей сваркой</t>
  </si>
  <si>
    <t>свищ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</si>
  <si>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</si>
  <si>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</si>
  <si>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Частичная замена стояка полотенцесушителя</t>
  </si>
  <si>
    <t>стояк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</si>
  <si>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</si>
  <si>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</si>
  <si>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замена светильников с лампой накаливания</t>
  </si>
  <si>
    <t>ремонт групповых щитков на л/ клетке</t>
  </si>
  <si>
    <t>ремонт штроб</t>
  </si>
  <si>
    <t>1подъезд</t>
  </si>
  <si>
    <t>установка урн</t>
  </si>
  <si>
    <t>установка урн у подъездов</t>
  </si>
  <si>
    <t>утепление труб в подъезде</t>
  </si>
  <si>
    <t>1 м2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</si>
  <si>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</si>
  <si>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</si>
  <si>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</si>
  <si>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</si>
  <si>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</si>
  <si>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</si>
  <si>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</si>
  <si>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</si>
  <si>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>Конечное сальдо с учетом дебиторской задолженности (переплаты) на 31.12.2020 г.</t>
  </si>
  <si>
    <t>Рассада</t>
  </si>
  <si>
    <t>Бугаенко А.М. (П-Заводская, 48, пом. 116)</t>
  </si>
  <si>
    <t xml:space="preserve">Покраска детской площадки </t>
  </si>
  <si>
    <t>площадка</t>
  </si>
  <si>
    <t>Замена стояка ХВС П.  Заводская 48 кв. 28</t>
  </si>
  <si>
    <t>2 стояк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</si>
</sst>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&quot;р.&quot;"/>
    <numFmt numFmtId="165" formatCode="_-* #,##0.00_-;\-* #,##0.0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43" fontId="8" fillId="0" borderId="0" xfId="3" applyFont="1" applyFill="1" applyAlignment="1">
      <alignment horizontal="center" vertical="center"/>
    </xf>
    <xf numFmtId="43" fontId="4" fillId="0" borderId="2" xfId="3" applyFont="1" applyFill="1" applyBorder="1" applyAlignment="1">
      <alignment vertical="center"/>
    </xf>
    <xf numFmtId="43" fontId="4" fillId="0" borderId="2" xfId="3" applyFont="1" applyFill="1" applyBorder="1" applyAlignment="1"/>
    <xf numFmtId="43" fontId="6" fillId="0" borderId="2" xfId="3" applyFont="1" applyFill="1" applyBorder="1" applyAlignment="1">
      <alignment vertical="center"/>
    </xf>
    <xf numFmtId="43" fontId="2" fillId="0" borderId="0" xfId="3" applyFont="1" applyFill="1" applyAlignment="1">
      <alignment vertical="center"/>
    </xf>
    <xf numFmtId="0" fontId="10" fillId="0" borderId="2" xfId="1" applyFont="1" applyFill="1" applyBorder="1" applyAlignment="1">
      <alignment horizontal="left" vertical="center"/>
    </xf>
    <xf numFmtId="164" fontId="10" fillId="0" borderId="2" xfId="1" applyNumberFormat="1" applyFont="1" applyFill="1" applyBorder="1" applyAlignment="1">
      <alignment horizontal="center" vertical="center" wrapText="1"/>
    </xf>
    <xf numFmtId="43" fontId="10" fillId="0" borderId="2" xfId="3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center"/>
    </xf>
    <xf numFmtId="43" fontId="10" fillId="0" borderId="2" xfId="3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64" fontId="12" fillId="0" borderId="2" xfId="0" applyNumberFormat="1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/>
    </xf>
    <xf numFmtId="43" fontId="10" fillId="0" borderId="2" xfId="3" applyFont="1" applyFill="1" applyBorder="1" applyAlignment="1">
      <alignment vertical="center"/>
    </xf>
    <xf numFmtId="43" fontId="12" fillId="0" borderId="2" xfId="3" applyFont="1" applyFill="1" applyBorder="1" applyAlignment="1">
      <alignment vertical="center" wrapText="1"/>
    </xf>
    <xf numFmtId="43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0" fontId="0" fillId="0" borderId="0" xfId="0"/>
    <xf numFmtId="0" fontId="13" fillId="0" borderId="4" xfId="0" applyFont="1" applyFill="1" applyBorder="1" applyAlignment="1">
      <alignment horizontal="center" vertical="center" wrapText="1"/>
    </xf>
    <xf numFmtId="49" fontId="0" fillId="0" borderId="4" xfId="0" applyNumberFormat="1" applyFill="1" applyBorder="1"/>
    <xf numFmtId="165" fontId="0" fillId="0" borderId="4" xfId="0" applyNumberFormat="1" applyFill="1" applyBorder="1"/>
    <xf numFmtId="165" fontId="13" fillId="0" borderId="4" xfId="0" applyNumberFormat="1" applyFont="1" applyFill="1" applyBorder="1"/>
    <xf numFmtId="43" fontId="14" fillId="3" borderId="8" xfId="0" applyNumberFormat="1" applyFont="1" applyFill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/>
    </xf>
    <xf numFmtId="49" fontId="0" fillId="4" borderId="4" xfId="0" applyNumberFormat="1" applyFill="1" applyBorder="1"/>
    <xf numFmtId="165" fontId="0" fillId="4" borderId="4" xfId="0" applyNumberFormat="1" applyFill="1" applyBorder="1"/>
    <xf numFmtId="0" fontId="0" fillId="4" borderId="0" xfId="0" applyFill="1"/>
    <xf numFmtId="43" fontId="12" fillId="5" borderId="2" xfId="3" applyFont="1" applyFill="1" applyBorder="1" applyAlignment="1">
      <alignment vertical="center" wrapText="1"/>
    </xf>
    <xf numFmtId="4" fontId="15" fillId="5" borderId="9" xfId="0" applyNumberFormat="1" applyFont="1" applyFill="1" applyBorder="1" applyAlignment="1">
      <alignment horizontal="right" vertical="top" wrapText="1"/>
    </xf>
    <xf numFmtId="49" fontId="0" fillId="0" borderId="10" xfId="0" applyNumberFormat="1" applyFill="1" applyBorder="1"/>
    <xf numFmtId="165" fontId="0" fillId="0" borderId="10" xfId="0" applyNumberFormat="1" applyFill="1" applyBorder="1"/>
    <xf numFmtId="49" fontId="0" fillId="0" borderId="2" xfId="0" applyNumberFormat="1" applyFill="1" applyBorder="1"/>
    <xf numFmtId="165" fontId="0" fillId="0" borderId="2" xfId="0" applyNumberFormat="1" applyFill="1" applyBorder="1"/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3" fontId="8" fillId="0" borderId="3" xfId="3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abSelected="1" workbookViewId="0">
      <selection activeCell="C5" sqref="C5"/>
    </sheetView>
  </sheetViews>
  <sheetFormatPr defaultRowHeight="15" outlineLevelRow="1" x14ac:dyDescent="0.25"/>
  <cols>
    <col min="1" max="1" width="64.7109375" style="19" customWidth="1"/>
    <col min="2" max="2" width="15.5703125" style="2" hidden="1" customWidth="1"/>
    <col min="3" max="3" width="20.42578125" style="29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2" customFormat="1" ht="66.75" customHeight="1" x14ac:dyDescent="0.25">
      <c r="A1" s="59" t="s">
        <v>9</v>
      </c>
      <c r="B1" s="59"/>
      <c r="C1" s="59"/>
      <c r="D1" s="59"/>
      <c r="E1" s="59"/>
    </row>
    <row r="2" spans="1:5" s="22" customFormat="1" ht="15.75" x14ac:dyDescent="0.25">
      <c r="A2" s="23" t="s">
        <v>33</v>
      </c>
      <c r="B2" s="24" t="s">
        <v>31</v>
      </c>
      <c r="C2" s="61" t="s">
        <v>130</v>
      </c>
      <c r="D2" s="61"/>
      <c r="E2" s="25"/>
    </row>
    <row r="3" spans="1:5" ht="57" x14ac:dyDescent="0.25">
      <c r="A3" s="30" t="s">
        <v>3</v>
      </c>
      <c r="B3" s="31" t="s">
        <v>0</v>
      </c>
      <c r="C3" s="32" t="s">
        <v>32</v>
      </c>
      <c r="D3" s="33" t="s">
        <v>1</v>
      </c>
      <c r="E3" s="34" t="s">
        <v>2</v>
      </c>
    </row>
    <row r="4" spans="1:5" x14ac:dyDescent="0.25">
      <c r="A4" s="62" t="s">
        <v>45</v>
      </c>
      <c r="B4" s="63"/>
      <c r="C4" s="63"/>
      <c r="D4" s="63"/>
      <c r="E4" s="64"/>
    </row>
    <row r="5" spans="1:5" x14ac:dyDescent="0.25">
      <c r="A5" s="30" t="s">
        <v>131</v>
      </c>
      <c r="B5" s="31"/>
      <c r="C5" s="48">
        <v>2059507.58</v>
      </c>
      <c r="D5" s="49" t="s">
        <v>62</v>
      </c>
      <c r="E5" s="34"/>
    </row>
    <row r="6" spans="1:5" x14ac:dyDescent="0.25">
      <c r="A6" s="30" t="s">
        <v>132</v>
      </c>
      <c r="B6" s="31"/>
      <c r="C6" s="48">
        <v>1998966.55</v>
      </c>
      <c r="D6" s="49" t="s">
        <v>62</v>
      </c>
      <c r="E6" s="34"/>
    </row>
    <row r="7" spans="1:5" x14ac:dyDescent="0.25">
      <c r="A7" s="30" t="s">
        <v>133</v>
      </c>
      <c r="B7" s="31"/>
      <c r="C7" s="32">
        <f>C6-C5</f>
        <v>-60541.030000000028</v>
      </c>
      <c r="D7" s="49" t="s">
        <v>62</v>
      </c>
      <c r="E7" s="34"/>
    </row>
    <row r="8" spans="1:5" x14ac:dyDescent="0.25">
      <c r="A8" s="30" t="s">
        <v>10</v>
      </c>
      <c r="B8" s="31"/>
      <c r="C8" s="32">
        <f>SUM(C9:C16)</f>
        <v>419030.27</v>
      </c>
      <c r="D8" s="49" t="s">
        <v>62</v>
      </c>
      <c r="E8" s="34"/>
    </row>
    <row r="9" spans="1:5" x14ac:dyDescent="0.25">
      <c r="A9" s="41" t="s">
        <v>34</v>
      </c>
      <c r="B9" s="42"/>
      <c r="C9" s="53">
        <v>29724.2</v>
      </c>
      <c r="D9" s="49" t="s">
        <v>62</v>
      </c>
      <c r="E9" s="37"/>
    </row>
    <row r="10" spans="1:5" x14ac:dyDescent="0.25">
      <c r="A10" s="41" t="s">
        <v>35</v>
      </c>
      <c r="B10" s="42"/>
      <c r="C10" s="53">
        <v>7059.72</v>
      </c>
      <c r="D10" s="49" t="s">
        <v>62</v>
      </c>
      <c r="E10" s="37"/>
    </row>
    <row r="11" spans="1:5" x14ac:dyDescent="0.25">
      <c r="A11" s="41" t="s">
        <v>36</v>
      </c>
      <c r="B11" s="42"/>
      <c r="C11" s="53">
        <v>100000</v>
      </c>
      <c r="D11" s="49" t="s">
        <v>62</v>
      </c>
      <c r="E11" s="37"/>
    </row>
    <row r="12" spans="1:5" x14ac:dyDescent="0.25">
      <c r="A12" s="41" t="s">
        <v>59</v>
      </c>
      <c r="B12" s="42"/>
      <c r="C12" s="54">
        <v>3625.81</v>
      </c>
      <c r="D12" s="49" t="s">
        <v>62</v>
      </c>
      <c r="E12" s="37"/>
    </row>
    <row r="13" spans="1:5" x14ac:dyDescent="0.25">
      <c r="A13" s="41" t="s">
        <v>60</v>
      </c>
      <c r="B13" s="42"/>
      <c r="C13" s="53">
        <v>80396.14</v>
      </c>
      <c r="D13" s="49" t="s">
        <v>62</v>
      </c>
      <c r="E13" s="37"/>
    </row>
    <row r="14" spans="1:5" x14ac:dyDescent="0.25">
      <c r="A14" s="41" t="s">
        <v>61</v>
      </c>
      <c r="B14" s="42"/>
      <c r="C14" s="53">
        <v>150000</v>
      </c>
      <c r="D14" s="49" t="s">
        <v>62</v>
      </c>
      <c r="E14" s="37"/>
    </row>
    <row r="15" spans="1:5" x14ac:dyDescent="0.25">
      <c r="A15" s="41" t="s">
        <v>140</v>
      </c>
      <c r="B15" s="42"/>
      <c r="C15" s="53">
        <v>14365.2</v>
      </c>
      <c r="D15" s="49"/>
      <c r="E15" s="37"/>
    </row>
    <row r="16" spans="1:5" x14ac:dyDescent="0.25">
      <c r="A16" s="41" t="s">
        <v>11</v>
      </c>
      <c r="B16" s="42"/>
      <c r="C16" s="39">
        <f>1321.6*12+1500*12</f>
        <v>33859.199999999997</v>
      </c>
      <c r="D16" s="49" t="s">
        <v>62</v>
      </c>
      <c r="E16" s="37"/>
    </row>
    <row r="17" spans="1:5" x14ac:dyDescent="0.25">
      <c r="A17" s="35" t="s">
        <v>134</v>
      </c>
      <c r="B17" s="36"/>
      <c r="C17" s="38">
        <f>C5+C8-C16</f>
        <v>2444678.65</v>
      </c>
      <c r="D17" s="49" t="s">
        <v>62</v>
      </c>
      <c r="E17" s="37"/>
    </row>
    <row r="18" spans="1:5" x14ac:dyDescent="0.25">
      <c r="A18" s="60" t="s">
        <v>12</v>
      </c>
      <c r="B18" s="60"/>
      <c r="C18" s="60"/>
      <c r="D18" s="60"/>
      <c r="E18" s="60"/>
    </row>
    <row r="19" spans="1:5" ht="15.75" thickBot="1" x14ac:dyDescent="0.3">
      <c r="A19" s="9" t="s">
        <v>13</v>
      </c>
      <c r="B19" s="6" t="e">
        <f>#REF!</f>
        <v>#REF!</v>
      </c>
      <c r="C19" s="26">
        <f>C20+C21</f>
        <v>352013.4</v>
      </c>
      <c r="D19" s="8"/>
      <c r="E19" s="7"/>
    </row>
    <row r="20" spans="1:5" s="43" customFormat="1" ht="15.75" thickBot="1" x14ac:dyDescent="0.3">
      <c r="A20" s="45" t="s">
        <v>108</v>
      </c>
      <c r="B20" s="45"/>
      <c r="C20" s="46">
        <v>172299</v>
      </c>
      <c r="D20" s="45" t="s">
        <v>6</v>
      </c>
      <c r="E20" s="46">
        <v>43620</v>
      </c>
    </row>
    <row r="21" spans="1:5" s="43" customFormat="1" ht="15.75" thickBot="1" x14ac:dyDescent="0.3">
      <c r="A21" s="45" t="s">
        <v>109</v>
      </c>
      <c r="B21" s="45"/>
      <c r="C21" s="46">
        <v>179714.4</v>
      </c>
      <c r="D21" s="45" t="s">
        <v>5</v>
      </c>
      <c r="E21" s="46">
        <v>43620</v>
      </c>
    </row>
    <row r="22" spans="1:5" ht="29.25" thickBot="1" x14ac:dyDescent="0.3">
      <c r="A22" s="9" t="s">
        <v>14</v>
      </c>
      <c r="B22" s="6">
        <f>B24</f>
        <v>0</v>
      </c>
      <c r="C22" s="26">
        <f>C24+C23</f>
        <v>146280.51</v>
      </c>
      <c r="D22" s="8"/>
      <c r="E22" s="7"/>
    </row>
    <row r="23" spans="1:5" s="43" customFormat="1" ht="15.75" thickBot="1" x14ac:dyDescent="0.3">
      <c r="A23" s="45" t="s">
        <v>103</v>
      </c>
      <c r="B23" s="45"/>
      <c r="C23" s="46">
        <v>63362.04</v>
      </c>
      <c r="D23" s="45" t="s">
        <v>5</v>
      </c>
      <c r="E23" s="46">
        <v>38169.9</v>
      </c>
    </row>
    <row r="24" spans="1:5" s="43" customFormat="1" ht="15.75" thickBot="1" x14ac:dyDescent="0.3">
      <c r="A24" s="45" t="s">
        <v>104</v>
      </c>
      <c r="B24" s="45"/>
      <c r="C24" s="46">
        <v>82918.47</v>
      </c>
      <c r="D24" s="45" t="s">
        <v>5</v>
      </c>
      <c r="E24" s="46">
        <v>43641.3</v>
      </c>
    </row>
    <row r="25" spans="1:5" ht="15.75" thickBot="1" x14ac:dyDescent="0.3">
      <c r="A25" s="9" t="s">
        <v>15</v>
      </c>
      <c r="B25" s="10" t="e">
        <f>B26+#REF!</f>
        <v>#REF!</v>
      </c>
      <c r="C25" s="26">
        <f>C26</f>
        <v>15262.12</v>
      </c>
      <c r="D25" s="11"/>
      <c r="E25" s="12"/>
    </row>
    <row r="26" spans="1:5" s="43" customFormat="1" ht="15.75" thickBot="1" x14ac:dyDescent="0.3">
      <c r="A26" s="45" t="s">
        <v>66</v>
      </c>
      <c r="B26" s="45"/>
      <c r="C26" s="46">
        <v>15262.12</v>
      </c>
      <c r="D26" s="45" t="s">
        <v>16</v>
      </c>
      <c r="E26" s="46">
        <v>236</v>
      </c>
    </row>
    <row r="27" spans="1:5" ht="43.5" thickBot="1" x14ac:dyDescent="0.3">
      <c r="A27" s="9" t="s">
        <v>17</v>
      </c>
      <c r="B27" s="6"/>
      <c r="C27" s="26">
        <f>SUM(C28:C33)</f>
        <v>49290.599999999991</v>
      </c>
      <c r="D27" s="8"/>
      <c r="E27" s="7"/>
    </row>
    <row r="28" spans="1:5" s="43" customFormat="1" ht="15.75" thickBot="1" x14ac:dyDescent="0.3">
      <c r="A28" s="45" t="s">
        <v>67</v>
      </c>
      <c r="B28" s="45"/>
      <c r="C28" s="46">
        <v>4362</v>
      </c>
      <c r="D28" s="45" t="s">
        <v>5</v>
      </c>
      <c r="E28" s="46">
        <v>43620</v>
      </c>
    </row>
    <row r="29" spans="1:5" s="43" customFormat="1" ht="15.75" thickBot="1" x14ac:dyDescent="0.3">
      <c r="A29" s="45" t="s">
        <v>68</v>
      </c>
      <c r="B29" s="45"/>
      <c r="C29" s="46">
        <v>3925.8</v>
      </c>
      <c r="D29" s="45" t="s">
        <v>5</v>
      </c>
      <c r="E29" s="46">
        <v>43620</v>
      </c>
    </row>
    <row r="30" spans="1:5" s="43" customFormat="1" ht="15.75" thickBot="1" x14ac:dyDescent="0.3">
      <c r="A30" s="45" t="s">
        <v>116</v>
      </c>
      <c r="B30" s="45"/>
      <c r="C30" s="46">
        <v>3925.8</v>
      </c>
      <c r="D30" s="45" t="s">
        <v>5</v>
      </c>
      <c r="E30" s="46">
        <v>43620</v>
      </c>
    </row>
    <row r="31" spans="1:5" s="43" customFormat="1" ht="15.75" thickBot="1" x14ac:dyDescent="0.3">
      <c r="A31" s="45" t="s">
        <v>117</v>
      </c>
      <c r="B31" s="45"/>
      <c r="C31" s="46">
        <v>3925.8</v>
      </c>
      <c r="D31" s="45" t="s">
        <v>5</v>
      </c>
      <c r="E31" s="46">
        <v>43620</v>
      </c>
    </row>
    <row r="32" spans="1:5" s="43" customFormat="1" ht="15.75" thickBot="1" x14ac:dyDescent="0.3">
      <c r="A32" s="45" t="s">
        <v>120</v>
      </c>
      <c r="B32" s="45"/>
      <c r="C32" s="46">
        <v>16575.599999999999</v>
      </c>
      <c r="D32" s="45" t="s">
        <v>5</v>
      </c>
      <c r="E32" s="46">
        <v>43620</v>
      </c>
    </row>
    <row r="33" spans="1:5" s="43" customFormat="1" ht="15.75" thickBot="1" x14ac:dyDescent="0.3">
      <c r="A33" s="45" t="s">
        <v>121</v>
      </c>
      <c r="B33" s="45"/>
      <c r="C33" s="46">
        <v>16575.599999999999</v>
      </c>
      <c r="D33" s="45" t="s">
        <v>5</v>
      </c>
      <c r="E33" s="46">
        <v>43620</v>
      </c>
    </row>
    <row r="34" spans="1:5" ht="43.5" outlineLevel="1" thickBot="1" x14ac:dyDescent="0.3">
      <c r="A34" s="9" t="s">
        <v>18</v>
      </c>
      <c r="B34" s="20"/>
      <c r="C34" s="27">
        <f>SUM(C35:C49)</f>
        <v>691314.16999999993</v>
      </c>
      <c r="D34" s="21"/>
      <c r="E34" s="21"/>
    </row>
    <row r="35" spans="1:5" s="43" customFormat="1" ht="15.75" thickBot="1" x14ac:dyDescent="0.3">
      <c r="A35" s="45" t="s">
        <v>122</v>
      </c>
      <c r="B35" s="45"/>
      <c r="C35" s="46">
        <v>2098.35</v>
      </c>
      <c r="D35" s="45" t="s">
        <v>49</v>
      </c>
      <c r="E35" s="46">
        <v>5</v>
      </c>
    </row>
    <row r="36" spans="1:5" s="43" customFormat="1" ht="15.75" thickBot="1" x14ac:dyDescent="0.3">
      <c r="A36" s="45" t="s">
        <v>123</v>
      </c>
      <c r="B36" s="45"/>
      <c r="C36" s="46">
        <v>759.38</v>
      </c>
      <c r="D36" s="45" t="s">
        <v>49</v>
      </c>
      <c r="E36" s="46">
        <v>1</v>
      </c>
    </row>
    <row r="37" spans="1:5" s="43" customFormat="1" ht="15.75" thickBot="1" x14ac:dyDescent="0.3">
      <c r="A37" s="45" t="s">
        <v>124</v>
      </c>
      <c r="B37" s="45"/>
      <c r="C37" s="46">
        <v>483</v>
      </c>
      <c r="D37" s="45" t="s">
        <v>125</v>
      </c>
      <c r="E37" s="46">
        <v>1</v>
      </c>
    </row>
    <row r="38" spans="1:5" s="43" customFormat="1" ht="15.75" thickBot="1" x14ac:dyDescent="0.3">
      <c r="A38" s="45" t="s">
        <v>89</v>
      </c>
      <c r="B38" s="45"/>
      <c r="C38" s="46">
        <v>841.12</v>
      </c>
      <c r="D38" s="45" t="s">
        <v>49</v>
      </c>
      <c r="E38" s="46">
        <v>2</v>
      </c>
    </row>
    <row r="39" spans="1:5" s="43" customFormat="1" ht="15.75" thickBot="1" x14ac:dyDescent="0.3">
      <c r="A39" s="45" t="s">
        <v>90</v>
      </c>
      <c r="B39" s="45"/>
      <c r="C39" s="46">
        <v>2773.72</v>
      </c>
      <c r="D39" s="45" t="s">
        <v>49</v>
      </c>
      <c r="E39" s="46">
        <v>1</v>
      </c>
    </row>
    <row r="40" spans="1:5" s="43" customFormat="1" ht="15.75" thickBot="1" x14ac:dyDescent="0.3">
      <c r="A40" s="45" t="s">
        <v>92</v>
      </c>
      <c r="B40" s="45"/>
      <c r="C40" s="46">
        <v>627.84</v>
      </c>
      <c r="D40" s="45" t="s">
        <v>49</v>
      </c>
      <c r="E40" s="46">
        <v>1</v>
      </c>
    </row>
    <row r="41" spans="1:5" s="43" customFormat="1" ht="15.75" thickBot="1" x14ac:dyDescent="0.3">
      <c r="A41" s="45" t="s">
        <v>93</v>
      </c>
      <c r="B41" s="45"/>
      <c r="C41" s="46">
        <v>674378.33</v>
      </c>
      <c r="D41" s="45" t="s">
        <v>39</v>
      </c>
      <c r="E41" s="46">
        <v>1</v>
      </c>
    </row>
    <row r="42" spans="1:5" s="43" customFormat="1" ht="15.75" thickBot="1" x14ac:dyDescent="0.3">
      <c r="A42" s="45" t="s">
        <v>95</v>
      </c>
      <c r="B42" s="45"/>
      <c r="C42" s="46">
        <v>4821.4799999999996</v>
      </c>
      <c r="D42" s="45" t="s">
        <v>49</v>
      </c>
      <c r="E42" s="46">
        <v>1</v>
      </c>
    </row>
    <row r="43" spans="1:5" s="43" customFormat="1" ht="15.75" thickBot="1" x14ac:dyDescent="0.3">
      <c r="A43" s="45" t="s">
        <v>97</v>
      </c>
      <c r="B43" s="45"/>
      <c r="C43" s="46">
        <v>220.73</v>
      </c>
      <c r="D43" s="45" t="s">
        <v>49</v>
      </c>
      <c r="E43" s="46">
        <v>1</v>
      </c>
    </row>
    <row r="44" spans="1:5" s="43" customFormat="1" ht="15.75" thickBot="1" x14ac:dyDescent="0.3">
      <c r="A44" s="45" t="s">
        <v>55</v>
      </c>
      <c r="B44" s="45"/>
      <c r="C44" s="46">
        <v>669.99</v>
      </c>
      <c r="D44" s="45" t="s">
        <v>5</v>
      </c>
      <c r="E44" s="46">
        <v>0.9</v>
      </c>
    </row>
    <row r="45" spans="1:5" s="43" customFormat="1" ht="15.75" thickBot="1" x14ac:dyDescent="0.3">
      <c r="A45" s="45" t="s">
        <v>111</v>
      </c>
      <c r="B45" s="45"/>
      <c r="C45" s="46">
        <v>240.9</v>
      </c>
      <c r="D45" s="45" t="s">
        <v>49</v>
      </c>
      <c r="E45" s="46">
        <v>1</v>
      </c>
    </row>
    <row r="46" spans="1:5" s="43" customFormat="1" ht="15.75" thickBot="1" x14ac:dyDescent="0.3">
      <c r="A46" s="45" t="s">
        <v>48</v>
      </c>
      <c r="B46" s="45"/>
      <c r="C46" s="46">
        <v>476.4</v>
      </c>
      <c r="D46" s="45" t="s">
        <v>49</v>
      </c>
      <c r="E46" s="46">
        <v>6</v>
      </c>
    </row>
    <row r="47" spans="1:5" s="43" customFormat="1" ht="15.75" thickBot="1" x14ac:dyDescent="0.3">
      <c r="A47" s="45" t="s">
        <v>76</v>
      </c>
      <c r="B47" s="45"/>
      <c r="C47" s="46">
        <v>461.22</v>
      </c>
      <c r="D47" s="45" t="s">
        <v>49</v>
      </c>
      <c r="E47" s="46">
        <v>2</v>
      </c>
    </row>
    <row r="48" spans="1:5" s="43" customFormat="1" ht="15.75" thickBot="1" x14ac:dyDescent="0.3">
      <c r="A48" s="45" t="s">
        <v>78</v>
      </c>
      <c r="B48" s="45"/>
      <c r="C48" s="46">
        <v>333.38</v>
      </c>
      <c r="D48" s="45" t="s">
        <v>49</v>
      </c>
      <c r="E48" s="46">
        <v>1</v>
      </c>
    </row>
    <row r="49" spans="1:6" s="43" customFormat="1" ht="21" customHeight="1" thickBot="1" x14ac:dyDescent="0.3">
      <c r="A49" s="45" t="s">
        <v>64</v>
      </c>
      <c r="B49" s="45"/>
      <c r="C49" s="46">
        <v>2128.33</v>
      </c>
      <c r="D49" s="45" t="s">
        <v>65</v>
      </c>
      <c r="E49" s="46">
        <v>1</v>
      </c>
    </row>
    <row r="50" spans="1:6" ht="43.5" thickBot="1" x14ac:dyDescent="0.3">
      <c r="A50" s="9" t="s">
        <v>19</v>
      </c>
      <c r="B50" s="6">
        <f>SUM(B51:B71)</f>
        <v>0</v>
      </c>
      <c r="C50" s="26">
        <f>SUM(C51:C79)</f>
        <v>275311.33999999997</v>
      </c>
      <c r="D50" s="8"/>
      <c r="E50" s="7"/>
      <c r="F50" s="13" t="s">
        <v>4</v>
      </c>
    </row>
    <row r="51" spans="1:6" s="43" customFormat="1" ht="15.75" thickBot="1" x14ac:dyDescent="0.3">
      <c r="A51" s="45" t="s">
        <v>70</v>
      </c>
      <c r="B51" s="45"/>
      <c r="C51" s="46">
        <v>983.04</v>
      </c>
      <c r="D51" s="45" t="s">
        <v>71</v>
      </c>
      <c r="E51" s="46">
        <v>2</v>
      </c>
    </row>
    <row r="52" spans="1:6" s="43" customFormat="1" ht="15.75" thickBot="1" x14ac:dyDescent="0.3">
      <c r="A52" s="45" t="s">
        <v>20</v>
      </c>
      <c r="B52" s="45"/>
      <c r="C52" s="46">
        <v>3237.44</v>
      </c>
      <c r="D52" s="45" t="s">
        <v>21</v>
      </c>
      <c r="E52" s="46">
        <v>4</v>
      </c>
    </row>
    <row r="53" spans="1:6" s="43" customFormat="1" ht="15.75" thickBot="1" x14ac:dyDescent="0.3">
      <c r="A53" s="45" t="s">
        <v>143</v>
      </c>
      <c r="B53" s="45"/>
      <c r="C53" s="46">
        <f>16104/1.2</f>
        <v>13420</v>
      </c>
      <c r="D53" s="45" t="s">
        <v>144</v>
      </c>
      <c r="E53" s="46">
        <v>1</v>
      </c>
    </row>
    <row r="54" spans="1:6" s="43" customFormat="1" ht="15.75" thickBot="1" x14ac:dyDescent="0.3">
      <c r="A54" s="45" t="s">
        <v>72</v>
      </c>
      <c r="B54" s="45"/>
      <c r="C54" s="46">
        <v>817.56</v>
      </c>
      <c r="D54" s="45" t="s">
        <v>49</v>
      </c>
      <c r="E54" s="46">
        <v>2</v>
      </c>
    </row>
    <row r="55" spans="1:6" s="43" customFormat="1" ht="15.75" thickBot="1" x14ac:dyDescent="0.3">
      <c r="A55" s="45" t="s">
        <v>73</v>
      </c>
      <c r="B55" s="45"/>
      <c r="C55" s="46">
        <v>70182</v>
      </c>
      <c r="D55" s="45" t="s">
        <v>21</v>
      </c>
      <c r="E55" s="46">
        <v>1</v>
      </c>
    </row>
    <row r="56" spans="1:6" s="43" customFormat="1" ht="15.75" thickBot="1" x14ac:dyDescent="0.3">
      <c r="A56" s="45" t="s">
        <v>74</v>
      </c>
      <c r="B56" s="45"/>
      <c r="C56" s="46">
        <v>2182.31</v>
      </c>
      <c r="D56" s="45" t="s">
        <v>75</v>
      </c>
      <c r="E56" s="46">
        <v>1</v>
      </c>
    </row>
    <row r="57" spans="1:6" s="43" customFormat="1" ht="15.75" thickBot="1" x14ac:dyDescent="0.3">
      <c r="A57" s="45" t="s">
        <v>81</v>
      </c>
      <c r="B57" s="45"/>
      <c r="C57" s="46">
        <v>1614.39</v>
      </c>
      <c r="D57" s="45" t="s">
        <v>57</v>
      </c>
      <c r="E57" s="46">
        <v>1</v>
      </c>
    </row>
    <row r="58" spans="1:6" s="43" customFormat="1" ht="15.75" thickBot="1" x14ac:dyDescent="0.3">
      <c r="A58" s="45" t="s">
        <v>50</v>
      </c>
      <c r="B58" s="45"/>
      <c r="C58" s="46">
        <v>3814.3</v>
      </c>
      <c r="D58" s="45" t="s">
        <v>39</v>
      </c>
      <c r="E58" s="46">
        <v>10</v>
      </c>
    </row>
    <row r="59" spans="1:6" s="43" customFormat="1" ht="15.75" thickBot="1" x14ac:dyDescent="0.3">
      <c r="A59" s="45" t="s">
        <v>51</v>
      </c>
      <c r="B59" s="45"/>
      <c r="C59" s="46">
        <v>398.58</v>
      </c>
      <c r="D59" s="45" t="s">
        <v>49</v>
      </c>
      <c r="E59" s="46">
        <v>2</v>
      </c>
    </row>
    <row r="60" spans="1:6" s="43" customFormat="1" ht="15.75" thickBot="1" x14ac:dyDescent="0.3">
      <c r="A60" s="45" t="s">
        <v>82</v>
      </c>
      <c r="B60" s="45"/>
      <c r="C60" s="46">
        <v>1117.43</v>
      </c>
      <c r="D60" s="45" t="s">
        <v>49</v>
      </c>
      <c r="E60" s="46">
        <v>1</v>
      </c>
    </row>
    <row r="61" spans="1:6" s="43" customFormat="1" ht="15.75" thickBot="1" x14ac:dyDescent="0.3">
      <c r="A61" s="45" t="s">
        <v>40</v>
      </c>
      <c r="B61" s="45"/>
      <c r="C61" s="46">
        <v>12263.68</v>
      </c>
      <c r="D61" s="45" t="s">
        <v>6</v>
      </c>
      <c r="E61" s="46">
        <v>88</v>
      </c>
    </row>
    <row r="62" spans="1:6" s="43" customFormat="1" ht="15.75" thickBot="1" x14ac:dyDescent="0.3">
      <c r="A62" s="45" t="s">
        <v>83</v>
      </c>
      <c r="B62" s="45"/>
      <c r="C62" s="46">
        <v>72.42</v>
      </c>
      <c r="D62" s="45" t="s">
        <v>6</v>
      </c>
      <c r="E62" s="46">
        <v>0.6</v>
      </c>
    </row>
    <row r="63" spans="1:6" s="43" customFormat="1" ht="15.75" thickBot="1" x14ac:dyDescent="0.3">
      <c r="A63" s="45" t="s">
        <v>84</v>
      </c>
      <c r="B63" s="45"/>
      <c r="C63" s="46">
        <v>113506.66</v>
      </c>
      <c r="D63" s="45" t="s">
        <v>65</v>
      </c>
      <c r="E63" s="46">
        <v>1</v>
      </c>
    </row>
    <row r="64" spans="1:6" s="43" customFormat="1" ht="15.75" thickBot="1" x14ac:dyDescent="0.3">
      <c r="A64" s="45" t="s">
        <v>85</v>
      </c>
      <c r="B64" s="45"/>
      <c r="C64" s="46">
        <v>1107.1500000000001</v>
      </c>
      <c r="D64" s="45" t="s">
        <v>49</v>
      </c>
      <c r="E64" s="46">
        <v>3</v>
      </c>
    </row>
    <row r="65" spans="1:5" s="43" customFormat="1" ht="15.75" thickBot="1" x14ac:dyDescent="0.3">
      <c r="A65" s="45" t="s">
        <v>52</v>
      </c>
      <c r="B65" s="45"/>
      <c r="C65" s="46">
        <v>163.5</v>
      </c>
      <c r="D65" s="45" t="s">
        <v>53</v>
      </c>
      <c r="E65" s="46">
        <v>1</v>
      </c>
    </row>
    <row r="66" spans="1:5" s="43" customFormat="1" ht="15.75" thickBot="1" x14ac:dyDescent="0.3">
      <c r="A66" s="45" t="s">
        <v>54</v>
      </c>
      <c r="B66" s="45"/>
      <c r="C66" s="46">
        <v>7650.02</v>
      </c>
      <c r="D66" s="45" t="s">
        <v>49</v>
      </c>
      <c r="E66" s="46">
        <v>14</v>
      </c>
    </row>
    <row r="67" spans="1:5" s="43" customFormat="1" ht="15.75" thickBot="1" x14ac:dyDescent="0.3">
      <c r="A67" s="45" t="s">
        <v>86</v>
      </c>
      <c r="B67" s="45"/>
      <c r="C67" s="46">
        <v>1046.73</v>
      </c>
      <c r="D67" s="45" t="s">
        <v>87</v>
      </c>
      <c r="E67" s="46">
        <v>1</v>
      </c>
    </row>
    <row r="68" spans="1:5" s="43" customFormat="1" ht="15.75" thickBot="1" x14ac:dyDescent="0.3">
      <c r="A68" s="45" t="s">
        <v>88</v>
      </c>
      <c r="B68" s="45"/>
      <c r="C68" s="46">
        <v>435.01</v>
      </c>
      <c r="D68" s="45" t="s">
        <v>49</v>
      </c>
      <c r="E68" s="46">
        <v>1</v>
      </c>
    </row>
    <row r="69" spans="1:5" s="43" customFormat="1" ht="15.75" thickBot="1" x14ac:dyDescent="0.3">
      <c r="A69" s="45" t="s">
        <v>96</v>
      </c>
      <c r="B69" s="45"/>
      <c r="C69" s="46">
        <v>1232.22</v>
      </c>
      <c r="D69" s="45" t="s">
        <v>49</v>
      </c>
      <c r="E69" s="46">
        <v>6</v>
      </c>
    </row>
    <row r="70" spans="1:5" s="43" customFormat="1" ht="15.75" thickBot="1" x14ac:dyDescent="0.3">
      <c r="A70" s="45" t="s">
        <v>98</v>
      </c>
      <c r="B70" s="45"/>
      <c r="C70" s="46">
        <v>1083.27</v>
      </c>
      <c r="D70" s="45" t="s">
        <v>49</v>
      </c>
      <c r="E70" s="46">
        <v>1</v>
      </c>
    </row>
    <row r="71" spans="1:5" s="43" customFormat="1" ht="15.75" thickBot="1" x14ac:dyDescent="0.3">
      <c r="A71" s="45" t="s">
        <v>99</v>
      </c>
      <c r="B71" s="45"/>
      <c r="C71" s="46">
        <v>5111.32</v>
      </c>
      <c r="D71" s="45" t="s">
        <v>53</v>
      </c>
      <c r="E71" s="46">
        <v>4</v>
      </c>
    </row>
    <row r="72" spans="1:5" s="43" customFormat="1" ht="15.75" thickBot="1" x14ac:dyDescent="0.3">
      <c r="A72" s="45" t="s">
        <v>100</v>
      </c>
      <c r="B72" s="45"/>
      <c r="C72" s="46">
        <v>1644</v>
      </c>
      <c r="D72" s="45" t="s">
        <v>6</v>
      </c>
      <c r="E72" s="46">
        <v>1.5</v>
      </c>
    </row>
    <row r="73" spans="1:5" s="43" customFormat="1" ht="15.75" thickBot="1" x14ac:dyDescent="0.3">
      <c r="A73" s="45" t="s">
        <v>107</v>
      </c>
      <c r="B73" s="45"/>
      <c r="C73" s="46">
        <v>2176.44</v>
      </c>
      <c r="D73" s="45" t="s">
        <v>21</v>
      </c>
      <c r="E73" s="46">
        <v>3</v>
      </c>
    </row>
    <row r="74" spans="1:5" s="43" customFormat="1" ht="15.75" thickBot="1" x14ac:dyDescent="0.3">
      <c r="A74" s="45" t="s">
        <v>114</v>
      </c>
      <c r="B74" s="45"/>
      <c r="C74" s="46">
        <v>1014.24</v>
      </c>
      <c r="D74" s="45" t="s">
        <v>115</v>
      </c>
      <c r="E74" s="46">
        <v>2</v>
      </c>
    </row>
    <row r="75" spans="1:5" s="43" customFormat="1" ht="15.75" thickBot="1" x14ac:dyDescent="0.3">
      <c r="A75" s="45" t="s">
        <v>56</v>
      </c>
      <c r="B75" s="45"/>
      <c r="C75" s="46">
        <v>342.68</v>
      </c>
      <c r="D75" s="45" t="s">
        <v>49</v>
      </c>
      <c r="E75" s="46">
        <v>2</v>
      </c>
    </row>
    <row r="76" spans="1:5" s="43" customFormat="1" ht="15.75" thickBot="1" x14ac:dyDescent="0.3">
      <c r="A76" s="45" t="s">
        <v>118</v>
      </c>
      <c r="B76" s="45"/>
      <c r="C76" s="46">
        <v>3144</v>
      </c>
      <c r="D76" s="45" t="s">
        <v>119</v>
      </c>
      <c r="E76" s="46">
        <v>1</v>
      </c>
    </row>
    <row r="77" spans="1:5" s="43" customFormat="1" ht="15.75" thickBot="1" x14ac:dyDescent="0.3">
      <c r="A77" s="45" t="s">
        <v>58</v>
      </c>
      <c r="B77" s="45"/>
      <c r="C77" s="46">
        <v>5875</v>
      </c>
      <c r="D77" s="45" t="s">
        <v>6</v>
      </c>
      <c r="E77" s="46">
        <v>5</v>
      </c>
    </row>
    <row r="78" spans="1:5" s="43" customFormat="1" ht="15.75" thickBot="1" x14ac:dyDescent="0.3">
      <c r="A78" s="45" t="s">
        <v>128</v>
      </c>
      <c r="B78" s="45"/>
      <c r="C78" s="46">
        <v>960</v>
      </c>
      <c r="D78" s="45" t="s">
        <v>129</v>
      </c>
      <c r="E78" s="46">
        <v>2</v>
      </c>
    </row>
    <row r="79" spans="1:5" s="43" customFormat="1" ht="15.75" thickBot="1" x14ac:dyDescent="0.3">
      <c r="A79" s="45" t="s">
        <v>37</v>
      </c>
      <c r="B79" s="45"/>
      <c r="C79" s="46">
        <v>18715.95</v>
      </c>
      <c r="D79" s="45" t="s">
        <v>38</v>
      </c>
      <c r="E79" s="46">
        <v>33</v>
      </c>
    </row>
    <row r="80" spans="1:5" ht="28.5" x14ac:dyDescent="0.25">
      <c r="A80" s="9" t="s">
        <v>22</v>
      </c>
      <c r="B80" s="6" t="e">
        <f>#REF!+#REF!</f>
        <v>#REF!</v>
      </c>
      <c r="C80" s="26">
        <v>0</v>
      </c>
      <c r="D80" s="8"/>
      <c r="E80" s="7"/>
    </row>
    <row r="81" spans="1:5" ht="28.5" x14ac:dyDescent="0.25">
      <c r="A81" s="9" t="s">
        <v>23</v>
      </c>
      <c r="B81" s="6" t="e">
        <f>SUM(#REF!)</f>
        <v>#REF!</v>
      </c>
      <c r="C81" s="26">
        <v>0</v>
      </c>
      <c r="D81" s="8"/>
      <c r="E81" s="7"/>
    </row>
    <row r="82" spans="1:5" ht="28.5" x14ac:dyDescent="0.25">
      <c r="A82" s="9" t="s">
        <v>24</v>
      </c>
      <c r="B82" s="6" t="e">
        <f>#REF!</f>
        <v>#REF!</v>
      </c>
      <c r="C82" s="26">
        <v>0</v>
      </c>
      <c r="D82" s="8"/>
      <c r="E82" s="7"/>
    </row>
    <row r="83" spans="1:5" ht="28.5" x14ac:dyDescent="0.25">
      <c r="A83" s="9" t="s">
        <v>25</v>
      </c>
      <c r="B83" s="6" t="e">
        <f>#REF!+#REF!</f>
        <v>#REF!</v>
      </c>
      <c r="C83" s="26">
        <v>0</v>
      </c>
      <c r="D83" s="8"/>
      <c r="E83" s="7"/>
    </row>
    <row r="84" spans="1:5" ht="28.5" x14ac:dyDescent="0.25">
      <c r="A84" s="9" t="s">
        <v>26</v>
      </c>
      <c r="B84" s="6" t="e">
        <f>#REF!</f>
        <v>#REF!</v>
      </c>
      <c r="C84" s="26">
        <v>0</v>
      </c>
      <c r="D84" s="8"/>
      <c r="E84" s="7"/>
    </row>
    <row r="85" spans="1:5" ht="29.25" thickBot="1" x14ac:dyDescent="0.3">
      <c r="A85" s="9" t="s">
        <v>27</v>
      </c>
      <c r="B85" s="6" t="e">
        <f>B86+#REF!</f>
        <v>#REF!</v>
      </c>
      <c r="C85" s="26">
        <f>C86+C87</f>
        <v>81133.2</v>
      </c>
      <c r="D85" s="8"/>
      <c r="E85" s="7"/>
    </row>
    <row r="86" spans="1:5" s="43" customFormat="1" ht="15.75" thickBot="1" x14ac:dyDescent="0.3">
      <c r="A86" s="45" t="s">
        <v>101</v>
      </c>
      <c r="B86" s="45"/>
      <c r="C86" s="46">
        <v>39258</v>
      </c>
      <c r="D86" s="45" t="s">
        <v>6</v>
      </c>
      <c r="E86" s="46">
        <v>43620</v>
      </c>
    </row>
    <row r="87" spans="1:5" s="43" customFormat="1" ht="15.75" thickBot="1" x14ac:dyDescent="0.3">
      <c r="A87" s="45" t="s">
        <v>102</v>
      </c>
      <c r="B87" s="45"/>
      <c r="C87" s="46">
        <v>41875.199999999997</v>
      </c>
      <c r="D87" s="45" t="s">
        <v>5</v>
      </c>
      <c r="E87" s="46">
        <v>43620</v>
      </c>
    </row>
    <row r="88" spans="1:5" ht="43.5" thickBot="1" x14ac:dyDescent="0.3">
      <c r="A88" s="9" t="s">
        <v>28</v>
      </c>
      <c r="B88" s="6" t="e">
        <f>#REF!</f>
        <v>#REF!</v>
      </c>
      <c r="C88" s="26">
        <f>C89</f>
        <v>12716.28</v>
      </c>
      <c r="D88" s="8"/>
      <c r="E88" s="7"/>
    </row>
    <row r="89" spans="1:5" s="43" customFormat="1" ht="15.75" thickBot="1" x14ac:dyDescent="0.3">
      <c r="A89" s="45" t="s">
        <v>47</v>
      </c>
      <c r="B89" s="45"/>
      <c r="C89" s="46">
        <v>12716.28</v>
      </c>
      <c r="D89" s="45" t="s">
        <v>5</v>
      </c>
      <c r="E89" s="46">
        <v>6113.6</v>
      </c>
    </row>
    <row r="90" spans="1:5" ht="57.75" thickBot="1" x14ac:dyDescent="0.3">
      <c r="A90" s="9" t="s">
        <v>29</v>
      </c>
      <c r="B90" s="6">
        <f>SUM(B95:B95)</f>
        <v>0</v>
      </c>
      <c r="C90" s="26">
        <f>SUM(C91:C104)</f>
        <v>240115.73</v>
      </c>
      <c r="D90" s="8"/>
      <c r="E90" s="7"/>
    </row>
    <row r="91" spans="1:5" s="43" customFormat="1" ht="15.75" thickBot="1" x14ac:dyDescent="0.3">
      <c r="A91" s="45" t="s">
        <v>105</v>
      </c>
      <c r="B91" s="45"/>
      <c r="C91" s="46">
        <v>99750.76</v>
      </c>
      <c r="D91" s="45" t="s">
        <v>5</v>
      </c>
      <c r="E91" s="46">
        <v>40714.589999999997</v>
      </c>
    </row>
    <row r="92" spans="1:5" s="43" customFormat="1" ht="15.75" thickBot="1" x14ac:dyDescent="0.3">
      <c r="A92" s="45" t="s">
        <v>106</v>
      </c>
      <c r="B92" s="45"/>
      <c r="C92" s="46">
        <v>97407.63</v>
      </c>
      <c r="D92" s="45" t="s">
        <v>5</v>
      </c>
      <c r="E92" s="46">
        <v>35420.959999999999</v>
      </c>
    </row>
    <row r="93" spans="1:5" s="43" customFormat="1" ht="15.75" thickBot="1" x14ac:dyDescent="0.3">
      <c r="A93" s="45" t="s">
        <v>79</v>
      </c>
      <c r="B93" s="45"/>
      <c r="C93" s="46">
        <v>741.54</v>
      </c>
      <c r="D93" s="45" t="s">
        <v>5</v>
      </c>
      <c r="E93" s="46">
        <v>43620</v>
      </c>
    </row>
    <row r="94" spans="1:5" s="43" customFormat="1" ht="15.75" thickBot="1" x14ac:dyDescent="0.3">
      <c r="A94" s="45" t="s">
        <v>80</v>
      </c>
      <c r="B94" s="45"/>
      <c r="C94" s="46">
        <v>741.54</v>
      </c>
      <c r="D94" s="45" t="s">
        <v>5</v>
      </c>
      <c r="E94" s="46">
        <v>43620</v>
      </c>
    </row>
    <row r="95" spans="1:5" s="43" customFormat="1" ht="15.75" thickBot="1" x14ac:dyDescent="0.3">
      <c r="A95" s="45" t="s">
        <v>69</v>
      </c>
      <c r="B95" s="45"/>
      <c r="C95" s="46">
        <v>4230.96</v>
      </c>
      <c r="D95" s="45" t="s">
        <v>49</v>
      </c>
      <c r="E95" s="46">
        <v>4</v>
      </c>
    </row>
    <row r="96" spans="1:5" s="43" customFormat="1" ht="15.75" thickBot="1" x14ac:dyDescent="0.3">
      <c r="A96" s="45" t="s">
        <v>77</v>
      </c>
      <c r="B96" s="45"/>
      <c r="C96" s="46">
        <v>4687.3</v>
      </c>
      <c r="D96" s="45" t="s">
        <v>49</v>
      </c>
      <c r="E96" s="46">
        <v>10</v>
      </c>
    </row>
    <row r="97" spans="1:5" s="43" customFormat="1" ht="15.75" thickBot="1" x14ac:dyDescent="0.3">
      <c r="A97" s="45" t="s">
        <v>141</v>
      </c>
      <c r="B97" s="45"/>
      <c r="C97" s="46">
        <f>9606/1.2</f>
        <v>8005</v>
      </c>
      <c r="D97" s="45" t="s">
        <v>142</v>
      </c>
      <c r="E97" s="46">
        <v>1</v>
      </c>
    </row>
    <row r="98" spans="1:5" s="43" customFormat="1" ht="15.75" thickBot="1" x14ac:dyDescent="0.3">
      <c r="A98" s="45" t="s">
        <v>91</v>
      </c>
      <c r="B98" s="45"/>
      <c r="C98" s="46">
        <v>875.31</v>
      </c>
      <c r="D98" s="45" t="s">
        <v>49</v>
      </c>
      <c r="E98" s="46">
        <v>1</v>
      </c>
    </row>
    <row r="99" spans="1:5" s="43" customFormat="1" ht="15.75" thickBot="1" x14ac:dyDescent="0.3">
      <c r="A99" s="45" t="s">
        <v>94</v>
      </c>
      <c r="B99" s="45"/>
      <c r="C99" s="46">
        <v>3982.41</v>
      </c>
      <c r="D99" s="45" t="s">
        <v>49</v>
      </c>
      <c r="E99" s="46">
        <v>3</v>
      </c>
    </row>
    <row r="100" spans="1:5" s="43" customFormat="1" ht="15.75" thickBot="1" x14ac:dyDescent="0.3">
      <c r="A100" s="45" t="s">
        <v>110</v>
      </c>
      <c r="B100" s="45"/>
      <c r="C100" s="46">
        <v>1272.24</v>
      </c>
      <c r="D100" s="45" t="s">
        <v>49</v>
      </c>
      <c r="E100" s="46">
        <v>2</v>
      </c>
    </row>
    <row r="101" spans="1:5" s="43" customFormat="1" ht="15.75" thickBot="1" x14ac:dyDescent="0.3">
      <c r="A101" s="45" t="s">
        <v>112</v>
      </c>
      <c r="B101" s="45"/>
      <c r="C101" s="46">
        <v>1213.42</v>
      </c>
      <c r="D101" s="45" t="s">
        <v>113</v>
      </c>
      <c r="E101" s="46">
        <v>2</v>
      </c>
    </row>
    <row r="102" spans="1:5" s="43" customFormat="1" x14ac:dyDescent="0.25">
      <c r="A102" s="55" t="s">
        <v>126</v>
      </c>
      <c r="B102" s="55"/>
      <c r="C102" s="56">
        <v>15848.94</v>
      </c>
      <c r="D102" s="55" t="s">
        <v>49</v>
      </c>
      <c r="E102" s="56">
        <v>6</v>
      </c>
    </row>
    <row r="103" spans="1:5" s="43" customFormat="1" x14ac:dyDescent="0.25">
      <c r="A103" s="57" t="s">
        <v>127</v>
      </c>
      <c r="B103" s="57"/>
      <c r="C103" s="58">
        <v>1148.68</v>
      </c>
      <c r="D103" s="57" t="s">
        <v>49</v>
      </c>
      <c r="E103" s="58">
        <v>4</v>
      </c>
    </row>
    <row r="104" spans="1:5" s="43" customFormat="1" x14ac:dyDescent="0.25">
      <c r="A104" s="57" t="s">
        <v>139</v>
      </c>
      <c r="B104" s="57"/>
      <c r="C104" s="58">
        <f>70*E104</f>
        <v>210</v>
      </c>
      <c r="D104" s="57" t="s">
        <v>49</v>
      </c>
      <c r="E104" s="58">
        <v>3</v>
      </c>
    </row>
    <row r="105" spans="1:5" x14ac:dyDescent="0.25">
      <c r="A105" s="9" t="s">
        <v>30</v>
      </c>
      <c r="B105" s="6">
        <f>B106</f>
        <v>5644.0677966101694</v>
      </c>
      <c r="C105" s="26">
        <f>C106</f>
        <v>6660</v>
      </c>
      <c r="D105" s="8"/>
      <c r="E105" s="7"/>
    </row>
    <row r="106" spans="1:5" ht="30" x14ac:dyDescent="0.25">
      <c r="A106" s="14" t="s">
        <v>8</v>
      </c>
      <c r="B106" s="10">
        <f>C106/1.18</f>
        <v>5644.0677966101694</v>
      </c>
      <c r="C106" s="28">
        <f>E106*5*12</f>
        <v>6660</v>
      </c>
      <c r="D106" s="15" t="s">
        <v>7</v>
      </c>
      <c r="E106" s="11">
        <v>111</v>
      </c>
    </row>
    <row r="107" spans="1:5" x14ac:dyDescent="0.25">
      <c r="A107" s="5" t="s">
        <v>135</v>
      </c>
      <c r="B107" s="16" t="e">
        <f>B19+B22+B25+#REF!+B50+B80+B81+B82+B83+B84+B85+B88+B90+B105</f>
        <v>#REF!</v>
      </c>
      <c r="C107" s="26">
        <f>C19+C22+C25+C27+C34+C50+C80+C81+C82+C83+C84+C85+C88+C90</f>
        <v>1863437.3499999996</v>
      </c>
      <c r="D107" s="17" t="s">
        <v>62</v>
      </c>
      <c r="E107" s="7"/>
    </row>
    <row r="108" spans="1:5" x14ac:dyDescent="0.25">
      <c r="A108" s="5" t="s">
        <v>136</v>
      </c>
      <c r="B108" s="18"/>
      <c r="C108" s="26">
        <f>C107*1.2+C105</f>
        <v>2242784.8199999994</v>
      </c>
      <c r="D108" s="17" t="s">
        <v>62</v>
      </c>
      <c r="E108" s="7"/>
    </row>
    <row r="109" spans="1:5" x14ac:dyDescent="0.25">
      <c r="A109" s="5" t="s">
        <v>137</v>
      </c>
      <c r="B109" s="18"/>
      <c r="C109" s="26">
        <f>C5+C8-C108</f>
        <v>235753.03000000073</v>
      </c>
      <c r="D109" s="17" t="s">
        <v>62</v>
      </c>
      <c r="E109" s="7"/>
    </row>
    <row r="110" spans="1:5" ht="28.5" x14ac:dyDescent="0.25">
      <c r="A110" s="9" t="s">
        <v>138</v>
      </c>
      <c r="B110" s="18"/>
      <c r="C110" s="26">
        <f>C109+C7</f>
        <v>175212.0000000007</v>
      </c>
      <c r="D110" s="17" t="s">
        <v>62</v>
      </c>
      <c r="E110" s="40"/>
    </row>
  </sheetData>
  <mergeCells count="4">
    <mergeCell ref="A1:E1"/>
    <mergeCell ref="A18:E18"/>
    <mergeCell ref="C2:D2"/>
    <mergeCell ref="A4:E4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7"/>
  <sheetViews>
    <sheetView workbookViewId="0">
      <selection activeCell="C77" sqref="C77"/>
    </sheetView>
  </sheetViews>
  <sheetFormatPr defaultRowHeight="15" x14ac:dyDescent="0.25"/>
  <cols>
    <col min="1" max="1" width="70.5703125" style="43" customWidth="1"/>
    <col min="2" max="2" width="70.5703125" style="43" hidden="1" customWidth="1"/>
    <col min="3" max="3" width="12.5703125" style="43" customWidth="1"/>
    <col min="4" max="4" width="20.5703125" style="43" customWidth="1"/>
    <col min="5" max="5" width="12.5703125" style="43" customWidth="1"/>
    <col min="6" max="16384" width="9.140625" style="43"/>
  </cols>
  <sheetData>
    <row r="2" spans="1:5" x14ac:dyDescent="0.25">
      <c r="A2" s="43" t="s">
        <v>63</v>
      </c>
    </row>
    <row r="3" spans="1:5" x14ac:dyDescent="0.25">
      <c r="A3" s="43" t="s">
        <v>44</v>
      </c>
    </row>
    <row r="4" spans="1:5" ht="15.75" thickBot="1" x14ac:dyDescent="0.3"/>
    <row r="5" spans="1:5" ht="15.75" thickBot="1" x14ac:dyDescent="0.3">
      <c r="A5" s="44" t="s">
        <v>43</v>
      </c>
      <c r="B5" s="44"/>
      <c r="C5" s="44" t="s">
        <v>46</v>
      </c>
      <c r="D5" s="44" t="s">
        <v>42</v>
      </c>
      <c r="E5" s="44" t="s">
        <v>41</v>
      </c>
    </row>
    <row r="6" spans="1:5" s="52" customFormat="1" ht="15.75" thickBot="1" x14ac:dyDescent="0.3">
      <c r="A6" s="50" t="s">
        <v>64</v>
      </c>
      <c r="B6" s="50"/>
      <c r="C6" s="51">
        <v>2128.33</v>
      </c>
      <c r="D6" s="50" t="s">
        <v>65</v>
      </c>
      <c r="E6" s="51">
        <v>1</v>
      </c>
    </row>
    <row r="7" spans="1:5" s="52" customFormat="1" ht="15.75" thickBot="1" x14ac:dyDescent="0.3">
      <c r="A7" s="50" t="s">
        <v>66</v>
      </c>
      <c r="B7" s="50"/>
      <c r="C7" s="51">
        <v>15262.12</v>
      </c>
      <c r="D7" s="50" t="s">
        <v>16</v>
      </c>
      <c r="E7" s="51">
        <v>236</v>
      </c>
    </row>
    <row r="8" spans="1:5" s="52" customFormat="1" ht="15.75" thickBot="1" x14ac:dyDescent="0.3">
      <c r="A8" s="50" t="s">
        <v>37</v>
      </c>
      <c r="B8" s="50"/>
      <c r="C8" s="51">
        <v>18715.95</v>
      </c>
      <c r="D8" s="50" t="s">
        <v>38</v>
      </c>
      <c r="E8" s="51">
        <v>33</v>
      </c>
    </row>
    <row r="9" spans="1:5" s="52" customFormat="1" ht="15.75" thickBot="1" x14ac:dyDescent="0.3">
      <c r="A9" s="50" t="s">
        <v>67</v>
      </c>
      <c r="B9" s="50"/>
      <c r="C9" s="51">
        <v>4362</v>
      </c>
      <c r="D9" s="50" t="s">
        <v>5</v>
      </c>
      <c r="E9" s="51">
        <v>43620</v>
      </c>
    </row>
    <row r="10" spans="1:5" s="52" customFormat="1" ht="15.75" thickBot="1" x14ac:dyDescent="0.3">
      <c r="A10" s="50" t="s">
        <v>68</v>
      </c>
      <c r="B10" s="50"/>
      <c r="C10" s="51">
        <v>3925.8</v>
      </c>
      <c r="D10" s="50" t="s">
        <v>5</v>
      </c>
      <c r="E10" s="51">
        <v>43620</v>
      </c>
    </row>
    <row r="11" spans="1:5" s="52" customFormat="1" ht="15.75" thickBot="1" x14ac:dyDescent="0.3">
      <c r="A11" s="50" t="s">
        <v>69</v>
      </c>
      <c r="B11" s="50"/>
      <c r="C11" s="51">
        <v>4230.96</v>
      </c>
      <c r="D11" s="50" t="s">
        <v>49</v>
      </c>
      <c r="E11" s="51">
        <v>4</v>
      </c>
    </row>
    <row r="12" spans="1:5" s="52" customFormat="1" ht="15.75" thickBot="1" x14ac:dyDescent="0.3">
      <c r="A12" s="50" t="s">
        <v>47</v>
      </c>
      <c r="B12" s="50"/>
      <c r="C12" s="51">
        <v>12716.28</v>
      </c>
      <c r="D12" s="50" t="s">
        <v>5</v>
      </c>
      <c r="E12" s="51">
        <v>6113.6</v>
      </c>
    </row>
    <row r="13" spans="1:5" s="52" customFormat="1" ht="15.75" thickBot="1" x14ac:dyDescent="0.3">
      <c r="A13" s="50" t="s">
        <v>70</v>
      </c>
      <c r="B13" s="50"/>
      <c r="C13" s="51">
        <v>983.04</v>
      </c>
      <c r="D13" s="50" t="s">
        <v>71</v>
      </c>
      <c r="E13" s="51">
        <v>2</v>
      </c>
    </row>
    <row r="14" spans="1:5" s="52" customFormat="1" ht="15.75" thickBot="1" x14ac:dyDescent="0.3">
      <c r="A14" s="50" t="s">
        <v>20</v>
      </c>
      <c r="B14" s="50"/>
      <c r="C14" s="51">
        <v>3237.44</v>
      </c>
      <c r="D14" s="50" t="s">
        <v>21</v>
      </c>
      <c r="E14" s="51">
        <v>4</v>
      </c>
    </row>
    <row r="15" spans="1:5" s="52" customFormat="1" ht="15.75" thickBot="1" x14ac:dyDescent="0.3">
      <c r="A15" s="50" t="s">
        <v>72</v>
      </c>
      <c r="B15" s="50"/>
      <c r="C15" s="51">
        <v>817.56</v>
      </c>
      <c r="D15" s="50" t="s">
        <v>49</v>
      </c>
      <c r="E15" s="51">
        <v>2</v>
      </c>
    </row>
    <row r="16" spans="1:5" s="52" customFormat="1" ht="15.75" thickBot="1" x14ac:dyDescent="0.3">
      <c r="A16" s="50" t="s">
        <v>73</v>
      </c>
      <c r="B16" s="50"/>
      <c r="C16" s="51">
        <v>70182</v>
      </c>
      <c r="D16" s="50" t="s">
        <v>21</v>
      </c>
      <c r="E16" s="51">
        <v>1</v>
      </c>
    </row>
    <row r="17" spans="1:5" s="52" customFormat="1" ht="15.75" thickBot="1" x14ac:dyDescent="0.3">
      <c r="A17" s="50" t="s">
        <v>74</v>
      </c>
      <c r="B17" s="50"/>
      <c r="C17" s="51">
        <v>2182.31</v>
      </c>
      <c r="D17" s="50" t="s">
        <v>75</v>
      </c>
      <c r="E17" s="51">
        <v>1</v>
      </c>
    </row>
    <row r="18" spans="1:5" s="52" customFormat="1" ht="15.75" thickBot="1" x14ac:dyDescent="0.3">
      <c r="A18" s="50" t="s">
        <v>48</v>
      </c>
      <c r="B18" s="50"/>
      <c r="C18" s="51">
        <v>476.4</v>
      </c>
      <c r="D18" s="50" t="s">
        <v>49</v>
      </c>
      <c r="E18" s="51">
        <v>6</v>
      </c>
    </row>
    <row r="19" spans="1:5" s="52" customFormat="1" ht="15.75" thickBot="1" x14ac:dyDescent="0.3">
      <c r="A19" s="50" t="s">
        <v>76</v>
      </c>
      <c r="B19" s="50"/>
      <c r="C19" s="51">
        <v>461.22</v>
      </c>
      <c r="D19" s="50" t="s">
        <v>49</v>
      </c>
      <c r="E19" s="51">
        <v>2</v>
      </c>
    </row>
    <row r="20" spans="1:5" s="52" customFormat="1" ht="15.75" thickBot="1" x14ac:dyDescent="0.3">
      <c r="A20" s="50" t="s">
        <v>77</v>
      </c>
      <c r="B20" s="50"/>
      <c r="C20" s="51">
        <v>4687.3</v>
      </c>
      <c r="D20" s="50" t="s">
        <v>49</v>
      </c>
      <c r="E20" s="51">
        <v>10</v>
      </c>
    </row>
    <row r="21" spans="1:5" s="52" customFormat="1" ht="15.75" thickBot="1" x14ac:dyDescent="0.3">
      <c r="A21" s="50" t="s">
        <v>78</v>
      </c>
      <c r="B21" s="50"/>
      <c r="C21" s="51">
        <v>333.38</v>
      </c>
      <c r="D21" s="50" t="s">
        <v>49</v>
      </c>
      <c r="E21" s="51">
        <v>1</v>
      </c>
    </row>
    <row r="22" spans="1:5" s="52" customFormat="1" ht="15.75" thickBot="1" x14ac:dyDescent="0.3">
      <c r="A22" s="50" t="s">
        <v>79</v>
      </c>
      <c r="B22" s="50"/>
      <c r="C22" s="51">
        <v>741.54</v>
      </c>
      <c r="D22" s="50" t="s">
        <v>5</v>
      </c>
      <c r="E22" s="51">
        <v>43620</v>
      </c>
    </row>
    <row r="23" spans="1:5" s="52" customFormat="1" ht="15.75" thickBot="1" x14ac:dyDescent="0.3">
      <c r="A23" s="50" t="s">
        <v>80</v>
      </c>
      <c r="B23" s="50"/>
      <c r="C23" s="51">
        <v>741.54</v>
      </c>
      <c r="D23" s="50" t="s">
        <v>5</v>
      </c>
      <c r="E23" s="51">
        <v>43620</v>
      </c>
    </row>
    <row r="24" spans="1:5" s="52" customFormat="1" ht="15.75" thickBot="1" x14ac:dyDescent="0.3">
      <c r="A24" s="50" t="s">
        <v>81</v>
      </c>
      <c r="B24" s="50"/>
      <c r="C24" s="51">
        <v>1614.39</v>
      </c>
      <c r="D24" s="50" t="s">
        <v>57</v>
      </c>
      <c r="E24" s="51">
        <v>1</v>
      </c>
    </row>
    <row r="25" spans="1:5" s="52" customFormat="1" ht="15.75" thickBot="1" x14ac:dyDescent="0.3">
      <c r="A25" s="50" t="s">
        <v>50</v>
      </c>
      <c r="B25" s="50"/>
      <c r="C25" s="51">
        <v>3814.3</v>
      </c>
      <c r="D25" s="50" t="s">
        <v>39</v>
      </c>
      <c r="E25" s="51">
        <v>10</v>
      </c>
    </row>
    <row r="26" spans="1:5" s="52" customFormat="1" ht="15.75" thickBot="1" x14ac:dyDescent="0.3">
      <c r="A26" s="50" t="s">
        <v>51</v>
      </c>
      <c r="B26" s="50"/>
      <c r="C26" s="51">
        <v>398.58</v>
      </c>
      <c r="D26" s="50" t="s">
        <v>49</v>
      </c>
      <c r="E26" s="51">
        <v>2</v>
      </c>
    </row>
    <row r="27" spans="1:5" s="52" customFormat="1" ht="15.75" thickBot="1" x14ac:dyDescent="0.3">
      <c r="A27" s="50" t="s">
        <v>82</v>
      </c>
      <c r="B27" s="50"/>
      <c r="C27" s="51">
        <v>1117.43</v>
      </c>
      <c r="D27" s="50" t="s">
        <v>49</v>
      </c>
      <c r="E27" s="51">
        <v>1</v>
      </c>
    </row>
    <row r="28" spans="1:5" s="52" customFormat="1" ht="15.75" thickBot="1" x14ac:dyDescent="0.3">
      <c r="A28" s="50" t="s">
        <v>40</v>
      </c>
      <c r="B28" s="50"/>
      <c r="C28" s="51">
        <v>12263.68</v>
      </c>
      <c r="D28" s="50" t="s">
        <v>6</v>
      </c>
      <c r="E28" s="51">
        <v>88</v>
      </c>
    </row>
    <row r="29" spans="1:5" s="52" customFormat="1" ht="15.75" thickBot="1" x14ac:dyDescent="0.3">
      <c r="A29" s="50" t="s">
        <v>83</v>
      </c>
      <c r="B29" s="50"/>
      <c r="C29" s="51">
        <v>72.42</v>
      </c>
      <c r="D29" s="50" t="s">
        <v>6</v>
      </c>
      <c r="E29" s="51">
        <v>0.6</v>
      </c>
    </row>
    <row r="30" spans="1:5" s="52" customFormat="1" ht="15.75" thickBot="1" x14ac:dyDescent="0.3">
      <c r="A30" s="50" t="s">
        <v>84</v>
      </c>
      <c r="B30" s="50"/>
      <c r="C30" s="51">
        <v>113506.66</v>
      </c>
      <c r="D30" s="50" t="s">
        <v>65</v>
      </c>
      <c r="E30" s="51">
        <v>1</v>
      </c>
    </row>
    <row r="31" spans="1:5" s="52" customFormat="1" ht="15.75" thickBot="1" x14ac:dyDescent="0.3">
      <c r="A31" s="50" t="s">
        <v>85</v>
      </c>
      <c r="B31" s="50"/>
      <c r="C31" s="51">
        <v>1107.1500000000001</v>
      </c>
      <c r="D31" s="50" t="s">
        <v>49</v>
      </c>
      <c r="E31" s="51">
        <v>3</v>
      </c>
    </row>
    <row r="32" spans="1:5" s="52" customFormat="1" ht="15.75" thickBot="1" x14ac:dyDescent="0.3">
      <c r="A32" s="50" t="s">
        <v>52</v>
      </c>
      <c r="B32" s="50"/>
      <c r="C32" s="51">
        <v>163.5</v>
      </c>
      <c r="D32" s="50" t="s">
        <v>53</v>
      </c>
      <c r="E32" s="51">
        <v>1</v>
      </c>
    </row>
    <row r="33" spans="1:5" s="52" customFormat="1" ht="15.75" thickBot="1" x14ac:dyDescent="0.3">
      <c r="A33" s="50" t="s">
        <v>54</v>
      </c>
      <c r="B33" s="50"/>
      <c r="C33" s="51">
        <v>7650.02</v>
      </c>
      <c r="D33" s="50" t="s">
        <v>49</v>
      </c>
      <c r="E33" s="51">
        <v>14</v>
      </c>
    </row>
    <row r="34" spans="1:5" s="52" customFormat="1" ht="15.75" thickBot="1" x14ac:dyDescent="0.3">
      <c r="A34" s="50" t="s">
        <v>86</v>
      </c>
      <c r="B34" s="50"/>
      <c r="C34" s="51">
        <v>1046.73</v>
      </c>
      <c r="D34" s="50" t="s">
        <v>87</v>
      </c>
      <c r="E34" s="51">
        <v>1</v>
      </c>
    </row>
    <row r="35" spans="1:5" s="52" customFormat="1" ht="15.75" thickBot="1" x14ac:dyDescent="0.3">
      <c r="A35" s="50" t="s">
        <v>88</v>
      </c>
      <c r="B35" s="50"/>
      <c r="C35" s="51">
        <v>435.01</v>
      </c>
      <c r="D35" s="50" t="s">
        <v>49</v>
      </c>
      <c r="E35" s="51">
        <v>1</v>
      </c>
    </row>
    <row r="36" spans="1:5" s="52" customFormat="1" ht="15.75" thickBot="1" x14ac:dyDescent="0.3">
      <c r="A36" s="50" t="s">
        <v>89</v>
      </c>
      <c r="B36" s="50"/>
      <c r="C36" s="51">
        <v>841.12</v>
      </c>
      <c r="D36" s="50" t="s">
        <v>49</v>
      </c>
      <c r="E36" s="51">
        <v>2</v>
      </c>
    </row>
    <row r="37" spans="1:5" s="52" customFormat="1" ht="15.75" thickBot="1" x14ac:dyDescent="0.3">
      <c r="A37" s="50" t="s">
        <v>90</v>
      </c>
      <c r="B37" s="50"/>
      <c r="C37" s="51">
        <v>2773.72</v>
      </c>
      <c r="D37" s="50" t="s">
        <v>49</v>
      </c>
      <c r="E37" s="51">
        <v>1</v>
      </c>
    </row>
    <row r="38" spans="1:5" s="52" customFormat="1" ht="15.75" thickBot="1" x14ac:dyDescent="0.3">
      <c r="A38" s="50" t="s">
        <v>91</v>
      </c>
      <c r="B38" s="50"/>
      <c r="C38" s="51">
        <v>875.31</v>
      </c>
      <c r="D38" s="50" t="s">
        <v>49</v>
      </c>
      <c r="E38" s="51">
        <v>1</v>
      </c>
    </row>
    <row r="39" spans="1:5" s="52" customFormat="1" ht="15.75" thickBot="1" x14ac:dyDescent="0.3">
      <c r="A39" s="50" t="s">
        <v>92</v>
      </c>
      <c r="B39" s="50"/>
      <c r="C39" s="51">
        <v>627.84</v>
      </c>
      <c r="D39" s="50" t="s">
        <v>49</v>
      </c>
      <c r="E39" s="51">
        <v>1</v>
      </c>
    </row>
    <row r="40" spans="1:5" s="52" customFormat="1" ht="15.75" thickBot="1" x14ac:dyDescent="0.3">
      <c r="A40" s="50" t="s">
        <v>93</v>
      </c>
      <c r="B40" s="50"/>
      <c r="C40" s="51">
        <v>674378.33</v>
      </c>
      <c r="D40" s="50" t="s">
        <v>39</v>
      </c>
      <c r="E40" s="51">
        <v>1</v>
      </c>
    </row>
    <row r="41" spans="1:5" s="52" customFormat="1" ht="15.75" thickBot="1" x14ac:dyDescent="0.3">
      <c r="A41" s="50" t="s">
        <v>94</v>
      </c>
      <c r="B41" s="50"/>
      <c r="C41" s="51">
        <v>3982.41</v>
      </c>
      <c r="D41" s="50" t="s">
        <v>49</v>
      </c>
      <c r="E41" s="51">
        <v>3</v>
      </c>
    </row>
    <row r="42" spans="1:5" s="52" customFormat="1" ht="15.75" thickBot="1" x14ac:dyDescent="0.3">
      <c r="A42" s="50" t="s">
        <v>95</v>
      </c>
      <c r="B42" s="50"/>
      <c r="C42" s="51">
        <v>4821.4799999999996</v>
      </c>
      <c r="D42" s="50" t="s">
        <v>49</v>
      </c>
      <c r="E42" s="51">
        <v>1</v>
      </c>
    </row>
    <row r="43" spans="1:5" s="52" customFormat="1" ht="15.75" thickBot="1" x14ac:dyDescent="0.3">
      <c r="A43" s="50" t="s">
        <v>96</v>
      </c>
      <c r="B43" s="50"/>
      <c r="C43" s="51">
        <v>1232.22</v>
      </c>
      <c r="D43" s="50" t="s">
        <v>49</v>
      </c>
      <c r="E43" s="51">
        <v>6</v>
      </c>
    </row>
    <row r="44" spans="1:5" s="52" customFormat="1" ht="15.75" thickBot="1" x14ac:dyDescent="0.3">
      <c r="A44" s="50" t="s">
        <v>97</v>
      </c>
      <c r="B44" s="50"/>
      <c r="C44" s="51">
        <v>220.73</v>
      </c>
      <c r="D44" s="50" t="s">
        <v>49</v>
      </c>
      <c r="E44" s="51">
        <v>1</v>
      </c>
    </row>
    <row r="45" spans="1:5" s="52" customFormat="1" ht="15.75" thickBot="1" x14ac:dyDescent="0.3">
      <c r="A45" s="50" t="s">
        <v>98</v>
      </c>
      <c r="B45" s="50"/>
      <c r="C45" s="51">
        <v>1083.27</v>
      </c>
      <c r="D45" s="50" t="s">
        <v>49</v>
      </c>
      <c r="E45" s="51">
        <v>1</v>
      </c>
    </row>
    <row r="46" spans="1:5" s="52" customFormat="1" ht="15.75" thickBot="1" x14ac:dyDescent="0.3">
      <c r="A46" s="50" t="s">
        <v>55</v>
      </c>
      <c r="B46" s="50"/>
      <c r="C46" s="51">
        <v>669.99</v>
      </c>
      <c r="D46" s="50" t="s">
        <v>5</v>
      </c>
      <c r="E46" s="51">
        <v>0.9</v>
      </c>
    </row>
    <row r="47" spans="1:5" s="52" customFormat="1" ht="15.75" thickBot="1" x14ac:dyDescent="0.3">
      <c r="A47" s="50" t="s">
        <v>99</v>
      </c>
      <c r="B47" s="50"/>
      <c r="C47" s="51">
        <v>5111.32</v>
      </c>
      <c r="D47" s="50" t="s">
        <v>53</v>
      </c>
      <c r="E47" s="51">
        <v>4</v>
      </c>
    </row>
    <row r="48" spans="1:5" s="52" customFormat="1" ht="15.75" thickBot="1" x14ac:dyDescent="0.3">
      <c r="A48" s="50" t="s">
        <v>100</v>
      </c>
      <c r="B48" s="50"/>
      <c r="C48" s="51">
        <v>1644</v>
      </c>
      <c r="D48" s="50" t="s">
        <v>6</v>
      </c>
      <c r="E48" s="51">
        <v>1.5</v>
      </c>
    </row>
    <row r="49" spans="1:5" s="52" customFormat="1" ht="15.75" thickBot="1" x14ac:dyDescent="0.3">
      <c r="A49" s="50" t="s">
        <v>101</v>
      </c>
      <c r="B49" s="50"/>
      <c r="C49" s="51">
        <v>39258</v>
      </c>
      <c r="D49" s="50" t="s">
        <v>6</v>
      </c>
      <c r="E49" s="51">
        <v>43620</v>
      </c>
    </row>
    <row r="50" spans="1:5" s="52" customFormat="1" ht="15.75" thickBot="1" x14ac:dyDescent="0.3">
      <c r="A50" s="50" t="s">
        <v>102</v>
      </c>
      <c r="B50" s="50"/>
      <c r="C50" s="51">
        <v>41875.199999999997</v>
      </c>
      <c r="D50" s="50" t="s">
        <v>5</v>
      </c>
      <c r="E50" s="51">
        <v>43620</v>
      </c>
    </row>
    <row r="51" spans="1:5" s="52" customFormat="1" ht="15.75" thickBot="1" x14ac:dyDescent="0.3">
      <c r="A51" s="50" t="s">
        <v>103</v>
      </c>
      <c r="B51" s="50"/>
      <c r="C51" s="51">
        <v>63362.04</v>
      </c>
      <c r="D51" s="50" t="s">
        <v>5</v>
      </c>
      <c r="E51" s="51">
        <v>38169.9</v>
      </c>
    </row>
    <row r="52" spans="1:5" s="52" customFormat="1" ht="15.75" thickBot="1" x14ac:dyDescent="0.3">
      <c r="A52" s="50" t="s">
        <v>104</v>
      </c>
      <c r="B52" s="50"/>
      <c r="C52" s="51">
        <v>82918.47</v>
      </c>
      <c r="D52" s="50" t="s">
        <v>5</v>
      </c>
      <c r="E52" s="51">
        <v>43641.3</v>
      </c>
    </row>
    <row r="53" spans="1:5" s="52" customFormat="1" ht="15.75" thickBot="1" x14ac:dyDescent="0.3">
      <c r="A53" s="50" t="s">
        <v>105</v>
      </c>
      <c r="B53" s="50"/>
      <c r="C53" s="51">
        <v>99750.76</v>
      </c>
      <c r="D53" s="50" t="s">
        <v>5</v>
      </c>
      <c r="E53" s="51">
        <v>40714.589999999997</v>
      </c>
    </row>
    <row r="54" spans="1:5" s="52" customFormat="1" ht="15.75" thickBot="1" x14ac:dyDescent="0.3">
      <c r="A54" s="50" t="s">
        <v>106</v>
      </c>
      <c r="B54" s="50"/>
      <c r="C54" s="51">
        <v>97407.63</v>
      </c>
      <c r="D54" s="50" t="s">
        <v>5</v>
      </c>
      <c r="E54" s="51">
        <v>35420.959999999999</v>
      </c>
    </row>
    <row r="55" spans="1:5" s="52" customFormat="1" ht="15.75" thickBot="1" x14ac:dyDescent="0.3">
      <c r="A55" s="50" t="s">
        <v>107</v>
      </c>
      <c r="B55" s="50"/>
      <c r="C55" s="51">
        <v>2176.44</v>
      </c>
      <c r="D55" s="50" t="s">
        <v>21</v>
      </c>
      <c r="E55" s="51">
        <v>3</v>
      </c>
    </row>
    <row r="56" spans="1:5" s="52" customFormat="1" ht="15.75" thickBot="1" x14ac:dyDescent="0.3">
      <c r="A56" s="50" t="s">
        <v>108</v>
      </c>
      <c r="B56" s="50"/>
      <c r="C56" s="51">
        <v>172299</v>
      </c>
      <c r="D56" s="50" t="s">
        <v>6</v>
      </c>
      <c r="E56" s="51">
        <v>43620</v>
      </c>
    </row>
    <row r="57" spans="1:5" s="52" customFormat="1" ht="15.75" thickBot="1" x14ac:dyDescent="0.3">
      <c r="A57" s="50" t="s">
        <v>109</v>
      </c>
      <c r="B57" s="50"/>
      <c r="C57" s="51">
        <v>179714.4</v>
      </c>
      <c r="D57" s="50" t="s">
        <v>5</v>
      </c>
      <c r="E57" s="51">
        <v>43620</v>
      </c>
    </row>
    <row r="58" spans="1:5" s="52" customFormat="1" ht="15.75" thickBot="1" x14ac:dyDescent="0.3">
      <c r="A58" s="50" t="s">
        <v>110</v>
      </c>
      <c r="B58" s="50"/>
      <c r="C58" s="51">
        <v>1272.24</v>
      </c>
      <c r="D58" s="50" t="s">
        <v>49</v>
      </c>
      <c r="E58" s="51">
        <v>2</v>
      </c>
    </row>
    <row r="59" spans="1:5" s="52" customFormat="1" ht="15.75" thickBot="1" x14ac:dyDescent="0.3">
      <c r="A59" s="50" t="s">
        <v>111</v>
      </c>
      <c r="B59" s="50"/>
      <c r="C59" s="51">
        <v>240.9</v>
      </c>
      <c r="D59" s="50" t="s">
        <v>49</v>
      </c>
      <c r="E59" s="51">
        <v>1</v>
      </c>
    </row>
    <row r="60" spans="1:5" s="52" customFormat="1" ht="15.75" thickBot="1" x14ac:dyDescent="0.3">
      <c r="A60" s="50" t="s">
        <v>112</v>
      </c>
      <c r="B60" s="50"/>
      <c r="C60" s="51">
        <v>1213.42</v>
      </c>
      <c r="D60" s="50" t="s">
        <v>113</v>
      </c>
      <c r="E60" s="51">
        <v>2</v>
      </c>
    </row>
    <row r="61" spans="1:5" s="52" customFormat="1" ht="15.75" thickBot="1" x14ac:dyDescent="0.3">
      <c r="A61" s="50" t="s">
        <v>114</v>
      </c>
      <c r="B61" s="50"/>
      <c r="C61" s="51">
        <v>1014.24</v>
      </c>
      <c r="D61" s="50" t="s">
        <v>115</v>
      </c>
      <c r="E61" s="51">
        <v>2</v>
      </c>
    </row>
    <row r="62" spans="1:5" s="52" customFormat="1" ht="15.75" thickBot="1" x14ac:dyDescent="0.3">
      <c r="A62" s="50" t="s">
        <v>56</v>
      </c>
      <c r="B62" s="50"/>
      <c r="C62" s="51">
        <v>342.68</v>
      </c>
      <c r="D62" s="50" t="s">
        <v>49</v>
      </c>
      <c r="E62" s="51">
        <v>2</v>
      </c>
    </row>
    <row r="63" spans="1:5" s="52" customFormat="1" ht="15.75" thickBot="1" x14ac:dyDescent="0.3">
      <c r="A63" s="50" t="s">
        <v>116</v>
      </c>
      <c r="B63" s="50"/>
      <c r="C63" s="51">
        <v>3925.8</v>
      </c>
      <c r="D63" s="50" t="s">
        <v>5</v>
      </c>
      <c r="E63" s="51">
        <v>43620</v>
      </c>
    </row>
    <row r="64" spans="1:5" s="52" customFormat="1" ht="15.75" thickBot="1" x14ac:dyDescent="0.3">
      <c r="A64" s="50" t="s">
        <v>117</v>
      </c>
      <c r="B64" s="50"/>
      <c r="C64" s="51">
        <v>3925.8</v>
      </c>
      <c r="D64" s="50" t="s">
        <v>5</v>
      </c>
      <c r="E64" s="51">
        <v>43620</v>
      </c>
    </row>
    <row r="65" spans="1:5" s="52" customFormat="1" ht="15.75" thickBot="1" x14ac:dyDescent="0.3">
      <c r="A65" s="50" t="s">
        <v>118</v>
      </c>
      <c r="B65" s="50"/>
      <c r="C65" s="51">
        <v>3144</v>
      </c>
      <c r="D65" s="50" t="s">
        <v>119</v>
      </c>
      <c r="E65" s="51">
        <v>1</v>
      </c>
    </row>
    <row r="66" spans="1:5" s="52" customFormat="1" ht="15.75" thickBot="1" x14ac:dyDescent="0.3">
      <c r="A66" s="50" t="s">
        <v>120</v>
      </c>
      <c r="B66" s="50"/>
      <c r="C66" s="51">
        <v>16575.599999999999</v>
      </c>
      <c r="D66" s="50" t="s">
        <v>5</v>
      </c>
      <c r="E66" s="51">
        <v>43620</v>
      </c>
    </row>
    <row r="67" spans="1:5" s="52" customFormat="1" ht="15.75" thickBot="1" x14ac:dyDescent="0.3">
      <c r="A67" s="50" t="s">
        <v>121</v>
      </c>
      <c r="B67" s="50"/>
      <c r="C67" s="51">
        <v>16575.599999999999</v>
      </c>
      <c r="D67" s="50" t="s">
        <v>5</v>
      </c>
      <c r="E67" s="51">
        <v>43620</v>
      </c>
    </row>
    <row r="68" spans="1:5" s="52" customFormat="1" ht="15.75" thickBot="1" x14ac:dyDescent="0.3">
      <c r="A68" s="50" t="s">
        <v>122</v>
      </c>
      <c r="B68" s="50"/>
      <c r="C68" s="51">
        <v>2098.35</v>
      </c>
      <c r="D68" s="50" t="s">
        <v>49</v>
      </c>
      <c r="E68" s="51">
        <v>5</v>
      </c>
    </row>
    <row r="69" spans="1:5" s="52" customFormat="1" ht="15.75" thickBot="1" x14ac:dyDescent="0.3">
      <c r="A69" s="50" t="s">
        <v>123</v>
      </c>
      <c r="B69" s="50"/>
      <c r="C69" s="51">
        <v>759.38</v>
      </c>
      <c r="D69" s="50" t="s">
        <v>49</v>
      </c>
      <c r="E69" s="51">
        <v>1</v>
      </c>
    </row>
    <row r="70" spans="1:5" s="52" customFormat="1" ht="15.75" thickBot="1" x14ac:dyDescent="0.3">
      <c r="A70" s="50" t="s">
        <v>124</v>
      </c>
      <c r="B70" s="50"/>
      <c r="C70" s="51">
        <v>483</v>
      </c>
      <c r="D70" s="50" t="s">
        <v>125</v>
      </c>
      <c r="E70" s="51">
        <v>1</v>
      </c>
    </row>
    <row r="71" spans="1:5" s="52" customFormat="1" ht="15.75" thickBot="1" x14ac:dyDescent="0.3">
      <c r="A71" s="50" t="s">
        <v>58</v>
      </c>
      <c r="B71" s="50"/>
      <c r="C71" s="51">
        <v>5875</v>
      </c>
      <c r="D71" s="50" t="s">
        <v>6</v>
      </c>
      <c r="E71" s="51">
        <v>5</v>
      </c>
    </row>
    <row r="72" spans="1:5" s="52" customFormat="1" ht="15.75" thickBot="1" x14ac:dyDescent="0.3">
      <c r="A72" s="50" t="s">
        <v>126</v>
      </c>
      <c r="B72" s="50"/>
      <c r="C72" s="51">
        <v>15848.94</v>
      </c>
      <c r="D72" s="50" t="s">
        <v>49</v>
      </c>
      <c r="E72" s="51">
        <v>6</v>
      </c>
    </row>
    <row r="73" spans="1:5" s="52" customFormat="1" ht="15.75" thickBot="1" x14ac:dyDescent="0.3">
      <c r="A73" s="50" t="s">
        <v>127</v>
      </c>
      <c r="B73" s="50"/>
      <c r="C73" s="51">
        <v>1148.68</v>
      </c>
      <c r="D73" s="50" t="s">
        <v>49</v>
      </c>
      <c r="E73" s="51">
        <v>4</v>
      </c>
    </row>
    <row r="74" spans="1:5" s="52" customFormat="1" ht="15.75" thickBot="1" x14ac:dyDescent="0.3">
      <c r="A74" s="50" t="s">
        <v>128</v>
      </c>
      <c r="B74" s="50"/>
      <c r="C74" s="51">
        <v>960</v>
      </c>
      <c r="D74" s="50" t="s">
        <v>129</v>
      </c>
      <c r="E74" s="51">
        <v>2</v>
      </c>
    </row>
    <row r="75" spans="1:5" ht="15.75" thickBot="1" x14ac:dyDescent="0.3">
      <c r="A75" s="45"/>
      <c r="B75" s="45"/>
      <c r="C75" s="47">
        <f>SUM(C6:C74)</f>
        <v>1841802.3499999996</v>
      </c>
      <c r="D75" s="45"/>
      <c r="E75" s="46"/>
    </row>
    <row r="77" spans="1:5" x14ac:dyDescent="0.25">
      <c r="C77" s="43">
        <v>1841802.3499999999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п-завод-ая 48</vt:lpstr>
      <vt:lpstr>накоп 2020</vt:lpstr>
      <vt:lpstr>Лист3</vt:lpstr>
      <vt:lpstr>'п-завод-ая 48'!Область_печати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2019-02-14T23:20:29Z</cp:lastPrinted>
  <dcterms:created xsi:type="dcterms:W3CDTF">2016-03-18T02:51:51Z</dcterms:created>
  <dcterms:modified xsi:type="dcterms:W3CDTF">2021-03-09T06:01:10Z</dcterms:modified>
</cp:coreProperties>
</file>