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Лист1!$A$1:$E$72</definedName>
  </definedNames>
  <calcPr calcId="124519"/>
</workbook>
</file>

<file path=xl/calcChain.xml><?xml version="1.0" encoding="utf-8"?>
<calcChain xmlns="http://schemas.openxmlformats.org/spreadsheetml/2006/main">
  <c r="C72" i="1"/>
  <c r="C71"/>
  <c r="C70"/>
  <c r="C11"/>
  <c r="C8"/>
  <c r="C53"/>
  <c r="C36"/>
  <c r="C63"/>
  <c r="C60"/>
  <c r="C57"/>
  <c r="C54"/>
  <c r="C29"/>
  <c r="C22"/>
  <c r="C19"/>
  <c r="C16"/>
  <c r="C13"/>
  <c r="C10"/>
  <c r="C9" s="1"/>
  <c r="C68"/>
  <c r="C67" s="1"/>
  <c r="C69" l="1"/>
  <c r="C87" i="2" s="1"/>
  <c r="B68" i="1"/>
  <c r="B63"/>
  <c r="B60"/>
  <c r="B57"/>
  <c r="B54"/>
  <c r="B53"/>
  <c r="B52"/>
  <c r="B51"/>
  <c r="B50"/>
  <c r="B36"/>
  <c r="B19" l="1"/>
  <c r="B16"/>
  <c r="B13"/>
  <c r="B69" l="1"/>
</calcChain>
</file>

<file path=xl/sharedStrings.xml><?xml version="1.0" encoding="utf-8"?>
<sst xmlns="http://schemas.openxmlformats.org/spreadsheetml/2006/main" count="214" uniqueCount="98">
  <si>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</si>
  <si>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</si>
  <si>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</si>
  <si>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</si>
  <si>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</si>
  <si>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</si>
  <si>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</si>
  <si>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</si>
  <si>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</si>
  <si>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</si>
  <si>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</si>
  <si>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</si>
  <si>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Чел.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</si>
  <si>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</si>
  <si>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</si>
  <si>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</si>
  <si>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</si>
  <si>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Дератизация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</si>
  <si>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</si>
  <si>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</si>
  <si>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</si>
  <si>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</si>
  <si>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</si>
  <si>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 xml:space="preserve">Годовая фактическая стоимость работ (услуг)  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</si>
  <si>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</si>
  <si>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</si>
  <si>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</si>
  <si>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</si>
  <si>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</si>
  <si>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Закрытие и открытие стояков</t>
  </si>
  <si>
    <t>1 стояк</t>
  </si>
  <si>
    <t>Устранение свищей хомутами</t>
  </si>
  <si>
    <t>осмотр подвала</t>
  </si>
  <si>
    <t>раз</t>
  </si>
  <si>
    <t>Адрес: ул. Бабушкина, д. 5</t>
  </si>
  <si>
    <t>замена эл. лампочки накаливания</t>
  </si>
  <si>
    <t>Выезд а/машины по заявке</t>
  </si>
  <si>
    <t>выезд</t>
  </si>
  <si>
    <t>15.Расходы по снятию показаний с ИПУ по электроэнергии</t>
  </si>
  <si>
    <t>Кол-во</t>
  </si>
  <si>
    <t>Ед.изм</t>
  </si>
  <si>
    <t>Сумма</t>
  </si>
  <si>
    <t>Наименование работ</t>
  </si>
  <si>
    <t>Доходы по дому:</t>
  </si>
  <si>
    <t xml:space="preserve">15. Прочая работа (услуга) </t>
  </si>
  <si>
    <t>период: 01.01.2019-31.12.2019</t>
  </si>
  <si>
    <t>Сальдо начальное на 01.01.2019 г.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</si>
  <si>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</si>
  <si>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</si>
  <si>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на 31.12.2019 г.</t>
  </si>
  <si>
    <t xml:space="preserve">Всего доходов на дому за 2019 год </t>
  </si>
  <si>
    <t>Всего расходов по дому за 2019 г.</t>
  </si>
  <si>
    <t>Всего расходов по дому с НДС за 2019 г.</t>
  </si>
  <si>
    <t>Конечное сальдо по дому на 31.12.2019 г.</t>
  </si>
  <si>
    <t xml:space="preserve">Конечное сальдо с учетом дебиторской задолженности (переплаты) на 31.12.2019 г. </t>
  </si>
  <si>
    <t>Вывоз ТКО 1,2 кв. 2019 г. к=0,6;0,8;0,85;0,9;1</t>
  </si>
  <si>
    <t>Вывоз ТКО 3,4 кв. 2019 г. к=0,6;0,8;0,85;0,9;1</t>
  </si>
  <si>
    <t>Гор. вода потр.при содер.общего имущ-ва  в МКД 1,2</t>
  </si>
  <si>
    <t>Гор. вода потр.при содер.общего имущ-ва  в МКД 3,4</t>
  </si>
  <si>
    <t>Замена электрической лампы накаливания</t>
  </si>
  <si>
    <t>шт.</t>
  </si>
  <si>
    <t>Навеска замка (крабовый)</t>
  </si>
  <si>
    <t>Организация мест накоп.ртуть сод-х ламп 3,4 кв. 20</t>
  </si>
  <si>
    <t>Очистка канализационной сети</t>
  </si>
  <si>
    <t>Перезапуск (удаление воздуха) стояков отопления</t>
  </si>
  <si>
    <t>Ремонт водоподогревателя</t>
  </si>
  <si>
    <t>Ремонт ступеней в подвале</t>
  </si>
  <si>
    <t>Смена вентиля до 20 мм</t>
  </si>
  <si>
    <t>Смена стекл</t>
  </si>
  <si>
    <t>Смена труб из водогазопроводных д.20 с производств</t>
  </si>
  <si>
    <t>Содержание ДРС 1,2 кв.2019 г. к=0,8</t>
  </si>
  <si>
    <t>Содержание ДРС 3,4 кв. 2019 г. коэф. 0,8</t>
  </si>
  <si>
    <t>Тех.обслуживание ГО К=0,6;0,8;0,85;0,9;1 (3,4 кв.</t>
  </si>
  <si>
    <t>Тех.обслуживание ГО к=0,6;0,8;0,85;0,9;1 (1,2 кв.2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</si>
  <si>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</si>
  <si>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</si>
  <si>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</si>
  <si>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</si>
  <si>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Управление жилым фондом 1,2 кв. 2019г. К=0,6;0,8;0</t>
  </si>
  <si>
    <t>Управление жилым фондом 3,4 кв. 2019г. К=0,6;0,8;0</t>
  </si>
  <si>
    <t>Утепление продухов изовером</t>
  </si>
  <si>
    <t>Хол.вода потр.при содер.общ.имущ. в МКД 1,2 кв.201</t>
  </si>
  <si>
    <t>Хол.вода потр.при содер.общ.имущ. в МКД 3,4 кв.201</t>
  </si>
  <si>
    <t>Электрическая энергия потр.при содержании общего и</t>
  </si>
  <si>
    <t>замена стояка ГВС</t>
  </si>
  <si>
    <t>сброс воздуха со стояков отопления</t>
  </si>
  <si>
    <t>смена труб канализации д.100 мм.</t>
  </si>
  <si>
    <t>смена труб канализации д.50</t>
  </si>
  <si>
    <t>Управление жилым фондом 1,2 кв. 2019г. К=0,6;0,8;0,85;0,9;1</t>
  </si>
  <si>
    <t>Управление жилым фондом 3,4 кв. 2019г. К=0,6;0,8;0,85;0,9;1</t>
  </si>
  <si>
    <t>Гор. вода потр.при содер.общего имущ-ва  в МКД 1,2кв 2019</t>
  </si>
  <si>
    <t>Гор. вода потр.при содер.общего имущ-ва  в МКД 3,4кв 2019</t>
  </si>
  <si>
    <t>Хол.вода потр.при содер.общ.имущ. в МКД 1,2 кв.2019</t>
  </si>
  <si>
    <t>Хол.вода потр.при содер.общ.имущ. в МКД 3,4 кв.2019</t>
  </si>
  <si>
    <t>Тех.обслуживание ГО К=0,6;0,8;0,85;0,9;1 (3,4 кв.2019)</t>
  </si>
  <si>
    <t>Тех.обслуживание ГО к=0,6;0,8;0,85;0,9;1 (1,2 кв.2019)</t>
  </si>
  <si>
    <t>Организация мест накоп.ртуть сод-х ламп 3,4 кв. 2019 г</t>
  </si>
  <si>
    <t>руб.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</si>
</sst>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43" fontId="4" fillId="0" borderId="0" applyFont="0" applyFill="0" applyBorder="0" applyAlignment="0" applyProtection="0"/>
  </cellStyleXfs>
  <cellXfs count="62">
    <xf numFmtId="0" fontId="0" fillId="0" borderId="0" xfId="0"/>
    <xf numFmtId="0" fontId="2" fillId="3" borderId="0" xfId="0" applyFont="1" applyFill="1" applyAlignment="1">
      <alignment horizontal="center" wrapText="1"/>
    </xf>
    <xf numFmtId="0" fontId="3" fillId="3" borderId="2" xfId="0" applyFont="1" applyFill="1" applyBorder="1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left" vertical="center" wrapText="1"/>
    </xf>
    <xf numFmtId="164" fontId="8" fillId="3" borderId="2" xfId="1" applyNumberFormat="1" applyFont="1" applyFill="1" applyBorder="1" applyAlignment="1">
      <alignment horizontal="center" vertical="center" wrapText="1"/>
    </xf>
    <xf numFmtId="43" fontId="8" fillId="3" borderId="2" xfId="2" applyFont="1" applyFill="1" applyBorder="1" applyAlignment="1">
      <alignment horizontal="center" vertical="center" wrapText="1"/>
    </xf>
    <xf numFmtId="43" fontId="9" fillId="3" borderId="2" xfId="2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43" fontId="7" fillId="3" borderId="2" xfId="2" applyFont="1" applyFill="1" applyBorder="1" applyAlignment="1">
      <alignment horizontal="center" vertical="center" wrapText="1"/>
    </xf>
    <xf numFmtId="43" fontId="3" fillId="3" borderId="2" xfId="2" applyFont="1" applyFill="1" applyBorder="1" applyAlignment="1">
      <alignment horizontal="center" vertical="center" wrapText="1"/>
    </xf>
    <xf numFmtId="43" fontId="2" fillId="3" borderId="2" xfId="2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43" fontId="5" fillId="3" borderId="2" xfId="2" applyFont="1" applyFill="1" applyBorder="1" applyAlignment="1">
      <alignment horizontal="center" vertical="center" wrapText="1"/>
    </xf>
    <xf numFmtId="0" fontId="2" fillId="3" borderId="2" xfId="0" applyFont="1" applyFill="1" applyBorder="1"/>
    <xf numFmtId="43" fontId="3" fillId="3" borderId="2" xfId="2" applyFont="1" applyFill="1" applyBorder="1" applyAlignment="1">
      <alignment horizontal="center"/>
    </xf>
    <xf numFmtId="43" fontId="2" fillId="3" borderId="2" xfId="2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 vertical="center"/>
    </xf>
    <xf numFmtId="43" fontId="3" fillId="3" borderId="2" xfId="2" applyFont="1" applyFill="1" applyBorder="1" applyAlignment="1">
      <alignment horizontal="center" vertical="center"/>
    </xf>
    <xf numFmtId="43" fontId="2" fillId="3" borderId="2" xfId="2" applyFont="1" applyFill="1" applyBorder="1" applyAlignment="1">
      <alignment horizontal="center" vertical="center"/>
    </xf>
    <xf numFmtId="0" fontId="2" fillId="3" borderId="0" xfId="0" applyFont="1" applyFill="1"/>
    <xf numFmtId="0" fontId="3" fillId="3" borderId="2" xfId="0" applyFont="1" applyFill="1" applyBorder="1" applyAlignment="1">
      <alignment horizontal="left" vertical="center"/>
    </xf>
    <xf numFmtId="164" fontId="3" fillId="3" borderId="2" xfId="2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/>
    <xf numFmtId="43" fontId="2" fillId="3" borderId="0" xfId="2" applyFont="1" applyFill="1" applyBorder="1" applyAlignment="1">
      <alignment horizontal="center"/>
    </xf>
    <xf numFmtId="0" fontId="3" fillId="3" borderId="0" xfId="0" applyFont="1" applyFill="1" applyBorder="1" applyAlignment="1">
      <alignment horizontal="left" vertical="center" wrapText="1"/>
    </xf>
    <xf numFmtId="164" fontId="2" fillId="3" borderId="0" xfId="0" applyNumberFormat="1" applyFont="1" applyFill="1" applyBorder="1" applyAlignment="1">
      <alignment horizontal="center" vertical="center" wrapText="1"/>
    </xf>
    <xf numFmtId="43" fontId="3" fillId="3" borderId="0" xfId="2" applyFont="1" applyFill="1" applyBorder="1" applyAlignment="1">
      <alignment horizontal="center" vertical="center" wrapText="1"/>
    </xf>
    <xf numFmtId="43" fontId="2" fillId="3" borderId="0" xfId="2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/>
    </xf>
    <xf numFmtId="164" fontId="5" fillId="3" borderId="0" xfId="0" applyNumberFormat="1" applyFont="1" applyFill="1" applyBorder="1" applyAlignment="1">
      <alignment horizontal="center" vertical="center" wrapText="1"/>
    </xf>
    <xf numFmtId="43" fontId="5" fillId="3" borderId="0" xfId="2" applyFont="1" applyFill="1" applyBorder="1" applyAlignment="1">
      <alignment horizontal="center" vertical="center" wrapText="1"/>
    </xf>
    <xf numFmtId="164" fontId="3" fillId="3" borderId="0" xfId="2" applyNumberFormat="1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43" fontId="2" fillId="3" borderId="0" xfId="2" applyFont="1" applyFill="1" applyAlignment="1">
      <alignment horizontal="center" vertical="center" wrapText="1"/>
    </xf>
    <xf numFmtId="0" fontId="7" fillId="3" borderId="2" xfId="1" applyFont="1" applyFill="1" applyBorder="1" applyAlignment="1">
      <alignment horizontal="left" vertical="center" wrapText="1"/>
    </xf>
    <xf numFmtId="164" fontId="7" fillId="3" borderId="2" xfId="1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center" wrapText="1"/>
    </xf>
    <xf numFmtId="164" fontId="5" fillId="3" borderId="7" xfId="0" applyNumberFormat="1" applyFont="1" applyFill="1" applyBorder="1" applyAlignment="1">
      <alignment horizontal="center" vertical="center"/>
    </xf>
    <xf numFmtId="43" fontId="5" fillId="3" borderId="7" xfId="2" applyFont="1" applyFill="1" applyBorder="1" applyAlignment="1">
      <alignment horizontal="center" vertical="center"/>
    </xf>
    <xf numFmtId="43" fontId="5" fillId="3" borderId="7" xfId="2" applyFont="1" applyFill="1" applyBorder="1" applyAlignment="1">
      <alignment horizontal="center" vertical="center" wrapText="1"/>
    </xf>
    <xf numFmtId="0" fontId="3" fillId="3" borderId="2" xfId="0" applyFont="1" applyFill="1" applyBorder="1"/>
    <xf numFmtId="43" fontId="3" fillId="3" borderId="2" xfId="0" applyNumberFormat="1" applyFont="1" applyFill="1" applyBorder="1"/>
    <xf numFmtId="0" fontId="0" fillId="4" borderId="3" xfId="0" applyFill="1" applyBorder="1"/>
    <xf numFmtId="0" fontId="0" fillId="0" borderId="0" xfId="0"/>
    <xf numFmtId="0" fontId="10" fillId="0" borderId="3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4" borderId="0" xfId="0" applyFill="1"/>
    <xf numFmtId="43" fontId="0" fillId="0" borderId="0" xfId="0" applyNumberFormat="1"/>
    <xf numFmtId="0" fontId="6" fillId="3" borderId="0" xfId="0" applyFont="1" applyFill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3" fontId="2" fillId="3" borderId="2" xfId="2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  <xf numFmtId="43" fontId="7" fillId="3" borderId="2" xfId="2" applyFont="1" applyFill="1" applyBorder="1" applyAlignment="1" applyProtection="1">
      <alignment horizontal="center" vertical="center" wrapText="1"/>
    </xf>
  </cellXfs>
  <cellStyles count="3">
    <cellStyle name="Вывод" xfId="1" builtinId="21"/>
    <cellStyle name="Обычный" xfId="0" builtinId="0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1"/>
  <sheetViews>
    <sheetView tabSelected="1" topLeftCell="A61" workbookViewId="0">
      <selection activeCell="D69" sqref="D69:D72"/>
    </sheetView>
  </sheetViews>
  <sheetFormatPr defaultRowHeight="15" outlineLevelRow="2"/>
  <cols>
    <col min="1" max="1" width="59.5703125" style="38" customWidth="1"/>
    <col min="2" max="2" width="15.5703125" style="39" hidden="1" customWidth="1"/>
    <col min="3" max="3" width="17.42578125" style="40" customWidth="1"/>
    <col min="4" max="4" width="9.28515625" style="40" customWidth="1"/>
    <col min="5" max="5" width="14.42578125" style="40" customWidth="1"/>
    <col min="6" max="6" width="17.28515625" style="1" customWidth="1"/>
    <col min="7" max="16384" width="9.140625" style="1"/>
  </cols>
  <sheetData>
    <row r="1" spans="1:6" ht="46.5" customHeight="1">
      <c r="A1" s="55" t="s">
        <v>8</v>
      </c>
      <c r="B1" s="55"/>
      <c r="C1" s="55"/>
      <c r="D1" s="55"/>
      <c r="E1" s="55"/>
    </row>
    <row r="2" spans="1:6" ht="17.25" customHeight="1">
      <c r="A2" s="2" t="s">
        <v>34</v>
      </c>
      <c r="B2" s="3" t="s">
        <v>7</v>
      </c>
      <c r="C2" s="57" t="s">
        <v>45</v>
      </c>
      <c r="D2" s="57"/>
      <c r="E2" s="57"/>
    </row>
    <row r="3" spans="1:6" ht="57">
      <c r="A3" s="4" t="s">
        <v>3</v>
      </c>
      <c r="B3" s="5" t="s">
        <v>0</v>
      </c>
      <c r="C3" s="6" t="s">
        <v>23</v>
      </c>
      <c r="D3" s="7" t="s">
        <v>1</v>
      </c>
      <c r="E3" s="6" t="s">
        <v>2</v>
      </c>
    </row>
    <row r="4" spans="1:6">
      <c r="A4" s="4" t="s">
        <v>46</v>
      </c>
      <c r="B4" s="5"/>
      <c r="C4" s="6">
        <v>330896.26280000014</v>
      </c>
      <c r="D4" s="61" t="s">
        <v>97</v>
      </c>
      <c r="E4" s="6"/>
    </row>
    <row r="5" spans="1:6">
      <c r="A5" s="58" t="s">
        <v>43</v>
      </c>
      <c r="B5" s="59"/>
      <c r="C5" s="59"/>
      <c r="D5" s="59"/>
      <c r="E5" s="60"/>
    </row>
    <row r="6" spans="1:6" ht="18" customHeight="1">
      <c r="A6" s="4" t="s">
        <v>47</v>
      </c>
      <c r="B6" s="5"/>
      <c r="C6" s="6">
        <v>913726.7</v>
      </c>
      <c r="D6" s="61" t="s">
        <v>97</v>
      </c>
      <c r="E6" s="6"/>
    </row>
    <row r="7" spans="1:6" ht="16.5" customHeight="1">
      <c r="A7" s="4" t="s">
        <v>48</v>
      </c>
      <c r="B7" s="5"/>
      <c r="C7" s="6">
        <v>958294.01</v>
      </c>
      <c r="D7" s="61" t="s">
        <v>97</v>
      </c>
      <c r="E7" s="6"/>
    </row>
    <row r="8" spans="1:6">
      <c r="A8" s="4" t="s">
        <v>49</v>
      </c>
      <c r="B8" s="5"/>
      <c r="C8" s="6">
        <f>C7-C6</f>
        <v>44567.310000000056</v>
      </c>
      <c r="D8" s="61" t="s">
        <v>97</v>
      </c>
      <c r="E8" s="6"/>
    </row>
    <row r="9" spans="1:6">
      <c r="A9" s="4" t="s">
        <v>9</v>
      </c>
      <c r="B9" s="5"/>
      <c r="C9" s="6">
        <f>C10</f>
        <v>13543.68</v>
      </c>
      <c r="D9" s="61" t="s">
        <v>97</v>
      </c>
      <c r="E9" s="6"/>
    </row>
    <row r="10" spans="1:6">
      <c r="A10" s="41" t="s">
        <v>10</v>
      </c>
      <c r="B10" s="42"/>
      <c r="C10" s="10">
        <f>528.64*12+600*12</f>
        <v>13543.68</v>
      </c>
      <c r="D10" s="61" t="s">
        <v>97</v>
      </c>
      <c r="E10" s="10"/>
    </row>
    <row r="11" spans="1:6">
      <c r="A11" s="8" t="s">
        <v>50</v>
      </c>
      <c r="B11" s="9"/>
      <c r="C11" s="6">
        <f>C6+C9</f>
        <v>927270.38</v>
      </c>
      <c r="D11" s="61" t="s">
        <v>97</v>
      </c>
      <c r="E11" s="10"/>
    </row>
    <row r="12" spans="1:6">
      <c r="A12" s="56" t="s">
        <v>11</v>
      </c>
      <c r="B12" s="56"/>
      <c r="C12" s="56"/>
      <c r="D12" s="56"/>
      <c r="E12" s="56"/>
    </row>
    <row r="13" spans="1:6" ht="29.25" thickBot="1">
      <c r="A13" s="2" t="s">
        <v>13</v>
      </c>
      <c r="B13" s="3" t="e">
        <f>#REF!</f>
        <v>#REF!</v>
      </c>
      <c r="C13" s="11">
        <f>C14+C15</f>
        <v>151195.60999999999</v>
      </c>
      <c r="D13" s="12"/>
      <c r="E13" s="12"/>
      <c r="F13" s="13"/>
    </row>
    <row r="14" spans="1:6" s="50" customFormat="1" ht="15.75" thickBot="1">
      <c r="A14" s="52" t="s">
        <v>88</v>
      </c>
      <c r="B14" s="52"/>
      <c r="C14" s="52">
        <v>73746.38</v>
      </c>
      <c r="D14" s="52" t="s">
        <v>4</v>
      </c>
      <c r="E14" s="52">
        <v>19613.400000000001</v>
      </c>
    </row>
    <row r="15" spans="1:6" s="50" customFormat="1" ht="15.75" thickBot="1">
      <c r="A15" s="52" t="s">
        <v>89</v>
      </c>
      <c r="B15" s="52"/>
      <c r="C15" s="52">
        <v>77449.23</v>
      </c>
      <c r="D15" s="52" t="s">
        <v>4</v>
      </c>
      <c r="E15" s="52">
        <v>19607.400000000001</v>
      </c>
    </row>
    <row r="16" spans="1:6" ht="29.25" thickBot="1">
      <c r="A16" s="2" t="s">
        <v>14</v>
      </c>
      <c r="B16" s="3" t="e">
        <f>#REF!</f>
        <v>#REF!</v>
      </c>
      <c r="C16" s="11">
        <f>C17+C18</f>
        <v>45502.06</v>
      </c>
      <c r="D16" s="12"/>
      <c r="E16" s="12"/>
    </row>
    <row r="17" spans="1:7" s="50" customFormat="1" ht="15.75" thickBot="1">
      <c r="A17" s="52" t="s">
        <v>74</v>
      </c>
      <c r="B17" s="52"/>
      <c r="C17" s="52">
        <v>19734.73</v>
      </c>
      <c r="D17" s="52" t="s">
        <v>4</v>
      </c>
      <c r="E17" s="52">
        <v>12411.78</v>
      </c>
    </row>
    <row r="18" spans="1:7" s="50" customFormat="1" ht="15.75" thickBot="1">
      <c r="A18" s="52" t="s">
        <v>75</v>
      </c>
      <c r="B18" s="52"/>
      <c r="C18" s="52">
        <v>25767.33</v>
      </c>
      <c r="D18" s="52" t="s">
        <v>4</v>
      </c>
      <c r="E18" s="52">
        <v>15522.5</v>
      </c>
    </row>
    <row r="19" spans="1:7" ht="29.25" thickBot="1">
      <c r="A19" s="2" t="s">
        <v>15</v>
      </c>
      <c r="B19" s="14" t="e">
        <f>#REF!+#REF!</f>
        <v>#REF!</v>
      </c>
      <c r="C19" s="11">
        <f>C20+C21</f>
        <v>86235.16</v>
      </c>
      <c r="D19" s="15"/>
      <c r="E19" s="12"/>
    </row>
    <row r="20" spans="1:7" s="50" customFormat="1" ht="15.75" thickBot="1">
      <c r="A20" s="52" t="s">
        <v>55</v>
      </c>
      <c r="B20" s="52"/>
      <c r="C20" s="52">
        <v>43170.55</v>
      </c>
      <c r="D20" s="52" t="s">
        <v>12</v>
      </c>
      <c r="E20" s="52">
        <v>815</v>
      </c>
    </row>
    <row r="21" spans="1:7" s="50" customFormat="1" ht="15.75" thickBot="1">
      <c r="A21" s="52" t="s">
        <v>56</v>
      </c>
      <c r="B21" s="52"/>
      <c r="C21" s="52">
        <v>43064.61</v>
      </c>
      <c r="D21" s="52" t="s">
        <v>12</v>
      </c>
      <c r="E21" s="52">
        <v>813</v>
      </c>
    </row>
    <row r="22" spans="1:7" ht="43.5" thickBot="1">
      <c r="A22" s="2" t="s">
        <v>16</v>
      </c>
      <c r="B22" s="3"/>
      <c r="C22" s="11">
        <f>SUM(C23:C28)</f>
        <v>21767.52</v>
      </c>
      <c r="D22" s="12"/>
      <c r="E22" s="12"/>
    </row>
    <row r="23" spans="1:7" s="50" customFormat="1" ht="15.75" thickBot="1">
      <c r="A23" s="52" t="s">
        <v>90</v>
      </c>
      <c r="B23" s="52"/>
      <c r="C23" s="52">
        <v>1765.21</v>
      </c>
      <c r="D23" s="52" t="s">
        <v>4</v>
      </c>
      <c r="E23" s="52">
        <v>19613.400000000001</v>
      </c>
    </row>
    <row r="24" spans="1:7" s="50" customFormat="1" ht="15.75" thickBot="1">
      <c r="A24" s="52" t="s">
        <v>91</v>
      </c>
      <c r="B24" s="52"/>
      <c r="C24" s="52">
        <v>1764.67</v>
      </c>
      <c r="D24" s="52" t="s">
        <v>4</v>
      </c>
      <c r="E24" s="52">
        <v>19607.400000000001</v>
      </c>
    </row>
    <row r="25" spans="1:7" s="50" customFormat="1" ht="15.75" thickBot="1">
      <c r="A25" s="52" t="s">
        <v>92</v>
      </c>
      <c r="B25" s="52"/>
      <c r="C25" s="52">
        <v>1569.07</v>
      </c>
      <c r="D25" s="52" t="s">
        <v>4</v>
      </c>
      <c r="E25" s="52">
        <v>19613.400000000001</v>
      </c>
    </row>
    <row r="26" spans="1:7" s="50" customFormat="1" ht="15.75" thickBot="1">
      <c r="A26" s="52" t="s">
        <v>93</v>
      </c>
      <c r="B26" s="52"/>
      <c r="C26" s="52">
        <v>1764.67</v>
      </c>
      <c r="D26" s="52" t="s">
        <v>4</v>
      </c>
      <c r="E26" s="52">
        <v>19607.400000000001</v>
      </c>
    </row>
    <row r="27" spans="1:7" s="50" customFormat="1" ht="15.75" thickBot="1">
      <c r="A27" s="52" t="s">
        <v>83</v>
      </c>
      <c r="B27" s="52"/>
      <c r="C27" s="52">
        <v>7453.09</v>
      </c>
      <c r="D27" s="52" t="s">
        <v>4</v>
      </c>
      <c r="E27" s="52">
        <v>19613.400000000001</v>
      </c>
    </row>
    <row r="28" spans="1:7" s="50" customFormat="1" ht="15.75" thickBot="1">
      <c r="A28" s="52" t="s">
        <v>83</v>
      </c>
      <c r="B28" s="52"/>
      <c r="C28" s="52">
        <v>7450.81</v>
      </c>
      <c r="D28" s="52" t="s">
        <v>4</v>
      </c>
      <c r="E28" s="52">
        <v>19607.400000000001</v>
      </c>
    </row>
    <row r="29" spans="1:7" ht="44.25" customHeight="1" outlineLevel="1" thickBot="1">
      <c r="A29" s="2" t="s">
        <v>18</v>
      </c>
      <c r="B29" s="16"/>
      <c r="C29" s="17">
        <f>SUM(C30:C35)</f>
        <v>4785.82</v>
      </c>
      <c r="D29" s="18"/>
      <c r="E29" s="18"/>
      <c r="F29" s="13"/>
      <c r="G29" s="13"/>
    </row>
    <row r="30" spans="1:7" s="50" customFormat="1" ht="15.75" thickBot="1">
      <c r="A30" s="52" t="s">
        <v>59</v>
      </c>
      <c r="B30" s="52"/>
      <c r="C30" s="52">
        <v>238.2</v>
      </c>
      <c r="D30" s="52" t="s">
        <v>60</v>
      </c>
      <c r="E30" s="52">
        <v>3</v>
      </c>
    </row>
    <row r="31" spans="1:7" s="50" customFormat="1" ht="15.75" thickBot="1">
      <c r="A31" s="52" t="s">
        <v>61</v>
      </c>
      <c r="B31" s="52"/>
      <c r="C31" s="52">
        <v>333.38</v>
      </c>
      <c r="D31" s="52" t="s">
        <v>60</v>
      </c>
      <c r="E31" s="52">
        <v>1</v>
      </c>
    </row>
    <row r="32" spans="1:7" s="50" customFormat="1" ht="15.75" thickBot="1">
      <c r="A32" s="52" t="s">
        <v>66</v>
      </c>
      <c r="B32" s="52"/>
      <c r="C32" s="52">
        <v>2014.78</v>
      </c>
      <c r="D32" s="52" t="s">
        <v>60</v>
      </c>
      <c r="E32" s="52">
        <v>1</v>
      </c>
    </row>
    <row r="33" spans="1:5" s="50" customFormat="1" ht="15.75" thickBot="1">
      <c r="A33" s="52" t="s">
        <v>68</v>
      </c>
      <c r="B33" s="52"/>
      <c r="C33" s="52">
        <v>744.43</v>
      </c>
      <c r="D33" s="52" t="s">
        <v>4</v>
      </c>
      <c r="E33" s="52">
        <v>1</v>
      </c>
    </row>
    <row r="34" spans="1:5" s="50" customFormat="1" ht="15.75" thickBot="1">
      <c r="A34" s="52" t="s">
        <v>80</v>
      </c>
      <c r="B34" s="52"/>
      <c r="C34" s="52">
        <v>1368.1</v>
      </c>
      <c r="D34" s="52" t="s">
        <v>4</v>
      </c>
      <c r="E34" s="52">
        <v>10</v>
      </c>
    </row>
    <row r="35" spans="1:5" s="50" customFormat="1" ht="15.75" thickBot="1">
      <c r="A35" s="52" t="s">
        <v>35</v>
      </c>
      <c r="B35" s="52"/>
      <c r="C35" s="52">
        <v>86.93</v>
      </c>
      <c r="D35" s="52" t="s">
        <v>60</v>
      </c>
      <c r="E35" s="52">
        <v>1</v>
      </c>
    </row>
    <row r="36" spans="1:5" s="22" customFormat="1" ht="57.75" outlineLevel="2" thickBot="1">
      <c r="A36" s="2" t="s">
        <v>19</v>
      </c>
      <c r="B36" s="19" t="e">
        <f>SUM(#REF!)</f>
        <v>#REF!</v>
      </c>
      <c r="C36" s="20">
        <f>SUM(C37:C49)</f>
        <v>84542.31</v>
      </c>
      <c r="D36" s="21"/>
      <c r="E36" s="21"/>
    </row>
    <row r="37" spans="1:5" s="50" customFormat="1" ht="15.75" thickBot="1">
      <c r="A37" s="52" t="s">
        <v>36</v>
      </c>
      <c r="B37" s="52"/>
      <c r="C37" s="52">
        <v>1453.59</v>
      </c>
      <c r="D37" s="52" t="s">
        <v>37</v>
      </c>
      <c r="E37" s="52">
        <v>3</v>
      </c>
    </row>
    <row r="38" spans="1:5" s="50" customFormat="1" ht="15.75" thickBot="1">
      <c r="A38" s="52" t="s">
        <v>29</v>
      </c>
      <c r="B38" s="52"/>
      <c r="C38" s="52">
        <v>4856.16</v>
      </c>
      <c r="D38" s="52" t="s">
        <v>30</v>
      </c>
      <c r="E38" s="52">
        <v>6</v>
      </c>
    </row>
    <row r="39" spans="1:5" s="50" customFormat="1" ht="15.75" thickBot="1">
      <c r="A39" s="52" t="s">
        <v>63</v>
      </c>
      <c r="B39" s="52"/>
      <c r="C39" s="52">
        <v>2807</v>
      </c>
      <c r="D39" s="52" t="s">
        <v>5</v>
      </c>
      <c r="E39" s="52">
        <v>10</v>
      </c>
    </row>
    <row r="40" spans="1:5" s="50" customFormat="1" ht="15.75" thickBot="1">
      <c r="A40" s="52" t="s">
        <v>64</v>
      </c>
      <c r="B40" s="52"/>
      <c r="C40" s="52">
        <v>795.15</v>
      </c>
      <c r="D40" s="52" t="s">
        <v>60</v>
      </c>
      <c r="E40" s="52">
        <v>3</v>
      </c>
    </row>
    <row r="41" spans="1:5" s="50" customFormat="1" ht="15.75" thickBot="1">
      <c r="A41" s="52" t="s">
        <v>65</v>
      </c>
      <c r="B41" s="52"/>
      <c r="C41" s="52">
        <v>3098.98</v>
      </c>
      <c r="D41" s="52" t="s">
        <v>60</v>
      </c>
      <c r="E41" s="52">
        <v>1</v>
      </c>
    </row>
    <row r="42" spans="1:5" s="50" customFormat="1" ht="15.75" thickBot="1">
      <c r="A42" s="52" t="s">
        <v>69</v>
      </c>
      <c r="B42" s="52"/>
      <c r="C42" s="52">
        <v>281.5</v>
      </c>
      <c r="D42" s="52" t="s">
        <v>5</v>
      </c>
      <c r="E42" s="52">
        <v>0.5</v>
      </c>
    </row>
    <row r="43" spans="1:5" s="50" customFormat="1" ht="15.75" thickBot="1">
      <c r="A43" s="52" t="s">
        <v>31</v>
      </c>
      <c r="B43" s="52"/>
      <c r="C43" s="52">
        <v>342.68</v>
      </c>
      <c r="D43" s="52" t="s">
        <v>60</v>
      </c>
      <c r="E43" s="52">
        <v>2</v>
      </c>
    </row>
    <row r="44" spans="1:5" s="50" customFormat="1" ht="15.75" thickBot="1">
      <c r="A44" s="52" t="s">
        <v>84</v>
      </c>
      <c r="B44" s="52"/>
      <c r="C44" s="52">
        <v>62916</v>
      </c>
      <c r="D44" s="52" t="s">
        <v>30</v>
      </c>
      <c r="E44" s="52">
        <v>1</v>
      </c>
    </row>
    <row r="45" spans="1:5" s="50" customFormat="1" ht="15.75" thickBot="1">
      <c r="A45" s="52" t="s">
        <v>32</v>
      </c>
      <c r="B45" s="52"/>
      <c r="C45" s="52">
        <v>270.14</v>
      </c>
      <c r="D45" s="52" t="s">
        <v>33</v>
      </c>
      <c r="E45" s="52">
        <v>1</v>
      </c>
    </row>
    <row r="46" spans="1:5" s="50" customFormat="1" ht="15.75" thickBot="1">
      <c r="A46" s="52" t="s">
        <v>85</v>
      </c>
      <c r="B46" s="52"/>
      <c r="C46" s="52">
        <v>2486.12</v>
      </c>
      <c r="D46" s="52" t="s">
        <v>30</v>
      </c>
      <c r="E46" s="52">
        <v>4</v>
      </c>
    </row>
    <row r="47" spans="1:5" s="50" customFormat="1" ht="15.75" thickBot="1">
      <c r="A47" s="52" t="s">
        <v>86</v>
      </c>
      <c r="B47" s="52"/>
      <c r="C47" s="52">
        <v>3836</v>
      </c>
      <c r="D47" s="52" t="s">
        <v>5</v>
      </c>
      <c r="E47" s="52">
        <v>3.5</v>
      </c>
    </row>
    <row r="48" spans="1:5" s="50" customFormat="1" ht="15.75" thickBot="1">
      <c r="A48" s="52" t="s">
        <v>87</v>
      </c>
      <c r="B48" s="52"/>
      <c r="C48" s="52">
        <v>789</v>
      </c>
      <c r="D48" s="52" t="s">
        <v>5</v>
      </c>
      <c r="E48" s="52">
        <v>1</v>
      </c>
    </row>
    <row r="49" spans="1:5" s="50" customFormat="1" ht="15.75" thickBot="1">
      <c r="A49" s="52" t="s">
        <v>67</v>
      </c>
      <c r="B49" s="52"/>
      <c r="C49" s="52">
        <v>609.99</v>
      </c>
      <c r="D49" s="52" t="s">
        <v>60</v>
      </c>
      <c r="E49" s="52">
        <v>1</v>
      </c>
    </row>
    <row r="50" spans="1:5" s="22" customFormat="1" ht="28.5" outlineLevel="2">
      <c r="A50" s="2" t="s">
        <v>24</v>
      </c>
      <c r="B50" s="19" t="e">
        <f>#REF!+#REF!</f>
        <v>#REF!</v>
      </c>
      <c r="C50" s="20">
        <v>0</v>
      </c>
      <c r="D50" s="21"/>
      <c r="E50" s="21"/>
    </row>
    <row r="51" spans="1:5" s="22" customFormat="1" ht="28.5" outlineLevel="2">
      <c r="A51" s="2" t="s">
        <v>25</v>
      </c>
      <c r="B51" s="19" t="e">
        <f>SUM(#REF!)</f>
        <v>#REF!</v>
      </c>
      <c r="C51" s="20">
        <v>0</v>
      </c>
      <c r="D51" s="21"/>
      <c r="E51" s="21"/>
    </row>
    <row r="52" spans="1:5" s="22" customFormat="1" ht="28.5" outlineLevel="2">
      <c r="A52" s="2" t="s">
        <v>26</v>
      </c>
      <c r="B52" s="19" t="e">
        <f>#REF!</f>
        <v>#REF!</v>
      </c>
      <c r="C52" s="20">
        <v>0</v>
      </c>
      <c r="D52" s="21"/>
      <c r="E52" s="21"/>
    </row>
    <row r="53" spans="1:5" s="22" customFormat="1" ht="28.5" outlineLevel="2">
      <c r="A53" s="2" t="s">
        <v>27</v>
      </c>
      <c r="B53" s="19" t="e">
        <f>#REF!+#REF!</f>
        <v>#REF!</v>
      </c>
      <c r="C53" s="20">
        <f>0</f>
        <v>0</v>
      </c>
      <c r="D53" s="21"/>
      <c r="E53" s="21"/>
    </row>
    <row r="54" spans="1:5" s="22" customFormat="1" ht="29.25" outlineLevel="2" thickBot="1">
      <c r="A54" s="2" t="s">
        <v>28</v>
      </c>
      <c r="B54" s="19">
        <f>B55</f>
        <v>0</v>
      </c>
      <c r="C54" s="20">
        <f>C55+C56</f>
        <v>8628.26</v>
      </c>
      <c r="D54" s="21"/>
      <c r="E54" s="21"/>
    </row>
    <row r="55" spans="1:5" s="50" customFormat="1" ht="15.75" thickBot="1">
      <c r="A55" s="52" t="s">
        <v>94</v>
      </c>
      <c r="B55" s="52"/>
      <c r="C55" s="52">
        <v>4509.7</v>
      </c>
      <c r="D55" s="52" t="s">
        <v>4</v>
      </c>
      <c r="E55" s="52">
        <v>19607.400000000001</v>
      </c>
    </row>
    <row r="56" spans="1:5" s="50" customFormat="1" ht="15.75" thickBot="1">
      <c r="A56" s="52" t="s">
        <v>95</v>
      </c>
      <c r="B56" s="52"/>
      <c r="C56" s="52">
        <v>4118.5600000000004</v>
      </c>
      <c r="D56" s="52" t="s">
        <v>4</v>
      </c>
      <c r="E56" s="52">
        <v>19612.2</v>
      </c>
    </row>
    <row r="57" spans="1:5" s="22" customFormat="1" ht="29.25" outlineLevel="2" thickBot="1">
      <c r="A57" s="2" t="s">
        <v>20</v>
      </c>
      <c r="B57" s="19" t="e">
        <f>B59+#REF!</f>
        <v>#REF!</v>
      </c>
      <c r="C57" s="20">
        <f>C58+C59</f>
        <v>33337.379999999997</v>
      </c>
      <c r="D57" s="21"/>
      <c r="E57" s="21"/>
    </row>
    <row r="58" spans="1:5" s="50" customFormat="1" ht="15.75" thickBot="1">
      <c r="A58" s="52" t="s">
        <v>70</v>
      </c>
      <c r="B58" s="52"/>
      <c r="C58" s="52">
        <v>15690.72</v>
      </c>
      <c r="D58" s="52" t="s">
        <v>4</v>
      </c>
      <c r="E58" s="52">
        <v>19613.400000000001</v>
      </c>
    </row>
    <row r="59" spans="1:5" s="50" customFormat="1" ht="15.75" thickBot="1">
      <c r="A59" s="52" t="s">
        <v>71</v>
      </c>
      <c r="B59" s="52"/>
      <c r="C59" s="52">
        <v>17646.66</v>
      </c>
      <c r="D59" s="52" t="s">
        <v>4</v>
      </c>
      <c r="E59" s="52">
        <v>19607.400000000001</v>
      </c>
    </row>
    <row r="60" spans="1:5" s="22" customFormat="1" ht="43.5" outlineLevel="2" thickBot="1">
      <c r="A60" s="2" t="s">
        <v>21</v>
      </c>
      <c r="B60" s="19" t="e">
        <f>#REF!</f>
        <v>#REF!</v>
      </c>
      <c r="C60" s="20">
        <f>C61+C62</f>
        <v>4038.62</v>
      </c>
      <c r="D60" s="21"/>
      <c r="E60" s="21"/>
    </row>
    <row r="61" spans="1:5" s="50" customFormat="1" ht="15.75" thickBot="1">
      <c r="A61" s="52" t="s">
        <v>17</v>
      </c>
      <c r="B61" s="52"/>
      <c r="C61" s="52">
        <v>938.62</v>
      </c>
      <c r="D61" s="52" t="s">
        <v>4</v>
      </c>
      <c r="E61" s="52">
        <v>661</v>
      </c>
    </row>
    <row r="62" spans="1:5" s="50" customFormat="1" ht="15.75" thickBot="1">
      <c r="A62" s="52" t="s">
        <v>17</v>
      </c>
      <c r="B62" s="52"/>
      <c r="C62" s="52">
        <v>3100</v>
      </c>
      <c r="D62" s="52" t="s">
        <v>4</v>
      </c>
      <c r="E62" s="52">
        <v>2183.1</v>
      </c>
    </row>
    <row r="63" spans="1:5" s="22" customFormat="1" ht="57.75" outlineLevel="2" thickBot="1">
      <c r="A63" s="2" t="s">
        <v>22</v>
      </c>
      <c r="B63" s="19" t="e">
        <f>SUM(#REF!)</f>
        <v>#REF!</v>
      </c>
      <c r="C63" s="20">
        <f>SUM(C64:C66)</f>
        <v>92292.97</v>
      </c>
      <c r="D63" s="21"/>
      <c r="E63" s="21"/>
    </row>
    <row r="64" spans="1:5" s="50" customFormat="1" ht="15.75" thickBot="1">
      <c r="A64" s="52" t="s">
        <v>96</v>
      </c>
      <c r="B64" s="52"/>
      <c r="C64" s="52">
        <v>154.05000000000001</v>
      </c>
      <c r="D64" s="52" t="s">
        <v>4</v>
      </c>
      <c r="E64" s="52">
        <v>9061.65</v>
      </c>
    </row>
    <row r="65" spans="1:6" s="50" customFormat="1" ht="15.75" thickBot="1">
      <c r="A65" s="52" t="s">
        <v>76</v>
      </c>
      <c r="B65" s="52"/>
      <c r="C65" s="52">
        <v>45650.39</v>
      </c>
      <c r="D65" s="52" t="s">
        <v>4</v>
      </c>
      <c r="E65" s="52">
        <v>18632.8</v>
      </c>
    </row>
    <row r="66" spans="1:6" s="50" customFormat="1" ht="15.75" thickBot="1">
      <c r="A66" s="52" t="s">
        <v>77</v>
      </c>
      <c r="B66" s="52"/>
      <c r="C66" s="52">
        <v>46488.53</v>
      </c>
      <c r="D66" s="52" t="s">
        <v>4</v>
      </c>
      <c r="E66" s="52">
        <v>18974.900000000001</v>
      </c>
    </row>
    <row r="67" spans="1:6" s="47" customFormat="1" ht="21.75" customHeight="1" outlineLevel="2">
      <c r="A67" s="47" t="s">
        <v>44</v>
      </c>
      <c r="C67" s="48">
        <f>C68</f>
        <v>4800</v>
      </c>
    </row>
    <row r="68" spans="1:6" s="22" customFormat="1" ht="24.75" customHeight="1" outlineLevel="2">
      <c r="A68" s="43" t="s">
        <v>38</v>
      </c>
      <c r="B68" s="44">
        <f>C68/1.18</f>
        <v>4067.7966101694919</v>
      </c>
      <c r="C68" s="45">
        <f>E68*5*12</f>
        <v>4800</v>
      </c>
      <c r="D68" s="46" t="s">
        <v>6</v>
      </c>
      <c r="E68" s="45">
        <v>80</v>
      </c>
    </row>
    <row r="69" spans="1:6" s="22" customFormat="1" outlineLevel="2">
      <c r="A69" s="23" t="s">
        <v>51</v>
      </c>
      <c r="B69" s="24" t="e">
        <f>B13+B16+B19+#REF!+B36+B50+B51+B52+B53+B54+B57+B60+B63+#REF!</f>
        <v>#REF!</v>
      </c>
      <c r="C69" s="20">
        <f>C13++C16+C19+C22+C29+C36+C50+C51+C53+C54+C57+C60+C63</f>
        <v>532325.71</v>
      </c>
      <c r="D69" s="21" t="s">
        <v>97</v>
      </c>
      <c r="E69" s="21"/>
    </row>
    <row r="70" spans="1:6" s="22" customFormat="1" outlineLevel="2">
      <c r="A70" s="23" t="s">
        <v>52</v>
      </c>
      <c r="B70" s="25"/>
      <c r="C70" s="20">
        <f>C69*1.2+C67</f>
        <v>643590.85199999996</v>
      </c>
      <c r="D70" s="21" t="s">
        <v>97</v>
      </c>
      <c r="E70" s="21"/>
    </row>
    <row r="71" spans="1:6" s="22" customFormat="1" outlineLevel="2">
      <c r="A71" s="23" t="s">
        <v>53</v>
      </c>
      <c r="B71" s="25"/>
      <c r="C71" s="20">
        <f>C4+C6+C9-C70</f>
        <v>614575.79080000008</v>
      </c>
      <c r="D71" s="21" t="s">
        <v>97</v>
      </c>
      <c r="E71" s="21"/>
    </row>
    <row r="72" spans="1:6" s="22" customFormat="1" ht="28.5" outlineLevel="2">
      <c r="A72" s="2" t="s">
        <v>54</v>
      </c>
      <c r="B72" s="19"/>
      <c r="C72" s="20">
        <f>(C71)+(C8)</f>
        <v>659143.10080000013</v>
      </c>
      <c r="D72" s="21" t="s">
        <v>97</v>
      </c>
      <c r="E72" s="21"/>
    </row>
    <row r="73" spans="1:6" s="22" customFormat="1" outlineLevel="2">
      <c r="A73" s="26"/>
      <c r="B73" s="27"/>
      <c r="C73" s="28"/>
      <c r="D73" s="28"/>
      <c r="E73" s="28"/>
    </row>
    <row r="74" spans="1:6" s="22" customFormat="1" outlineLevel="2">
      <c r="A74" s="26"/>
      <c r="B74" s="27"/>
      <c r="C74" s="28"/>
      <c r="D74" s="28"/>
      <c r="E74" s="28"/>
    </row>
    <row r="75" spans="1:6">
      <c r="A75" s="29"/>
      <c r="B75" s="30"/>
      <c r="C75" s="31"/>
      <c r="D75" s="32"/>
      <c r="E75" s="32"/>
    </row>
    <row r="76" spans="1:6">
      <c r="A76" s="33"/>
      <c r="B76" s="34"/>
      <c r="C76" s="35"/>
      <c r="D76" s="35"/>
      <c r="E76" s="35"/>
    </row>
    <row r="77" spans="1:6" s="22" customFormat="1" outlineLevel="2">
      <c r="A77" s="26"/>
      <c r="B77" s="27"/>
      <c r="C77" s="28"/>
      <c r="D77" s="28"/>
      <c r="E77" s="28"/>
    </row>
    <row r="78" spans="1:6">
      <c r="A78" s="29"/>
      <c r="B78" s="36"/>
      <c r="C78" s="31"/>
      <c r="D78" s="32"/>
      <c r="E78" s="32"/>
      <c r="F78" s="13"/>
    </row>
    <row r="79" spans="1:6" ht="16.5" customHeight="1">
      <c r="A79" s="29"/>
      <c r="B79" s="37"/>
      <c r="C79" s="31"/>
      <c r="D79" s="32"/>
      <c r="E79" s="32"/>
    </row>
    <row r="80" spans="1:6">
      <c r="A80" s="29"/>
      <c r="B80" s="37"/>
      <c r="C80" s="31"/>
      <c r="D80" s="32"/>
      <c r="E80" s="32"/>
    </row>
    <row r="81" spans="1:5">
      <c r="A81" s="29"/>
      <c r="B81" s="37"/>
      <c r="C81" s="31"/>
      <c r="D81" s="31"/>
      <c r="E81" s="32"/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rowBreaks count="1" manualBreakCount="1">
    <brk id="72" max="4" man="1"/>
  </rowBreaks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E87"/>
  <sheetViews>
    <sheetView topLeftCell="A68" workbookViewId="0">
      <selection activeCell="C88" sqref="C88"/>
    </sheetView>
  </sheetViews>
  <sheetFormatPr defaultRowHeight="15"/>
  <cols>
    <col min="1" max="1" width="46" customWidth="1"/>
    <col min="2" max="2" width="28.28515625" style="50" hidden="1" customWidth="1"/>
    <col min="3" max="3" width="11.140625" bestFit="1" customWidth="1"/>
  </cols>
  <sheetData>
    <row r="2" spans="1:5">
      <c r="A2" s="50"/>
      <c r="C2" s="50"/>
      <c r="D2" s="50"/>
      <c r="E2" s="50"/>
    </row>
    <row r="3" spans="1:5">
      <c r="A3" s="50"/>
      <c r="C3" s="50"/>
      <c r="D3" s="50"/>
      <c r="E3" s="50"/>
    </row>
    <row r="4" spans="1:5" ht="15.75" thickBot="1">
      <c r="A4" s="50"/>
      <c r="C4" s="50"/>
      <c r="D4" s="50"/>
      <c r="E4" s="50"/>
    </row>
    <row r="5" spans="1:5" ht="15.75" thickBot="1">
      <c r="A5" s="51" t="s">
        <v>42</v>
      </c>
      <c r="B5" s="51"/>
      <c r="C5" s="51" t="s">
        <v>41</v>
      </c>
      <c r="D5" s="51" t="s">
        <v>40</v>
      </c>
      <c r="E5" s="51" t="s">
        <v>39</v>
      </c>
    </row>
    <row r="6" spans="1:5" s="53" customFormat="1" ht="15.75" thickBot="1">
      <c r="A6" s="49" t="s">
        <v>55</v>
      </c>
      <c r="B6" s="49"/>
      <c r="C6" s="49">
        <v>43170.55</v>
      </c>
      <c r="D6" s="49" t="s">
        <v>12</v>
      </c>
      <c r="E6" s="49">
        <v>815</v>
      </c>
    </row>
    <row r="7" spans="1:5" ht="15.75" thickBot="1">
      <c r="A7" s="52"/>
      <c r="B7" s="52"/>
      <c r="C7" s="52">
        <v>43170.55</v>
      </c>
      <c r="D7" s="52"/>
      <c r="E7" s="52">
        <v>815</v>
      </c>
    </row>
    <row r="8" spans="1:5" s="53" customFormat="1" ht="15.75" thickBot="1">
      <c r="A8" s="49" t="s">
        <v>56</v>
      </c>
      <c r="B8" s="49"/>
      <c r="C8" s="49">
        <v>43064.61</v>
      </c>
      <c r="D8" s="49" t="s">
        <v>12</v>
      </c>
      <c r="E8" s="49">
        <v>813</v>
      </c>
    </row>
    <row r="9" spans="1:5" ht="15.75" thickBot="1">
      <c r="A9" s="52"/>
      <c r="B9" s="52"/>
      <c r="C9" s="52">
        <v>43064.61</v>
      </c>
      <c r="D9" s="52"/>
      <c r="E9" s="52">
        <v>813</v>
      </c>
    </row>
    <row r="10" spans="1:5" s="53" customFormat="1" ht="15.75" thickBot="1">
      <c r="A10" s="49" t="s">
        <v>36</v>
      </c>
      <c r="B10" s="49"/>
      <c r="C10" s="49">
        <v>1453.59</v>
      </c>
      <c r="D10" s="49" t="s">
        <v>37</v>
      </c>
      <c r="E10" s="49">
        <v>3</v>
      </c>
    </row>
    <row r="11" spans="1:5" ht="15.75" thickBot="1">
      <c r="A11" s="52"/>
      <c r="B11" s="52"/>
      <c r="C11" s="52">
        <v>1453.59</v>
      </c>
      <c r="D11" s="52"/>
      <c r="E11" s="52">
        <v>3</v>
      </c>
    </row>
    <row r="12" spans="1:5" s="53" customFormat="1" ht="15.75" thickBot="1">
      <c r="A12" s="49" t="s">
        <v>57</v>
      </c>
      <c r="B12" s="49"/>
      <c r="C12" s="49">
        <v>1765.21</v>
      </c>
      <c r="D12" s="49" t="s">
        <v>4</v>
      </c>
      <c r="E12" s="49">
        <v>19613.400000000001</v>
      </c>
    </row>
    <row r="13" spans="1:5" ht="15.75" thickBot="1">
      <c r="A13" s="52"/>
      <c r="B13" s="52"/>
      <c r="C13" s="52">
        <v>1765.21</v>
      </c>
      <c r="D13" s="52"/>
      <c r="E13" s="52">
        <v>19613.400000000001</v>
      </c>
    </row>
    <row r="14" spans="1:5" s="53" customFormat="1" ht="15.75" thickBot="1">
      <c r="A14" s="49" t="s">
        <v>58</v>
      </c>
      <c r="B14" s="49"/>
      <c r="C14" s="49">
        <v>1764.67</v>
      </c>
      <c r="D14" s="49" t="s">
        <v>4</v>
      </c>
      <c r="E14" s="49">
        <v>19607.400000000001</v>
      </c>
    </row>
    <row r="15" spans="1:5" ht="15.75" thickBot="1">
      <c r="A15" s="52"/>
      <c r="B15" s="52"/>
      <c r="C15" s="52">
        <v>1764.67</v>
      </c>
      <c r="D15" s="52"/>
      <c r="E15" s="52">
        <v>19607.400000000001</v>
      </c>
    </row>
    <row r="16" spans="1:5" s="53" customFormat="1" ht="15.75" thickBot="1">
      <c r="A16" s="49" t="s">
        <v>17</v>
      </c>
      <c r="B16" s="49"/>
      <c r="C16" s="49">
        <v>938.62</v>
      </c>
      <c r="D16" s="49" t="s">
        <v>4</v>
      </c>
      <c r="E16" s="49">
        <v>661</v>
      </c>
    </row>
    <row r="17" spans="1:5" s="53" customFormat="1" ht="15.75" thickBot="1">
      <c r="A17" s="49" t="s">
        <v>17</v>
      </c>
      <c r="B17" s="49"/>
      <c r="C17" s="49">
        <v>3100</v>
      </c>
      <c r="D17" s="49" t="s">
        <v>4</v>
      </c>
      <c r="E17" s="49">
        <v>2183.1</v>
      </c>
    </row>
    <row r="18" spans="1:5" ht="15.75" thickBot="1">
      <c r="A18" s="52"/>
      <c r="B18" s="52"/>
      <c r="C18" s="52">
        <v>4038.62</v>
      </c>
      <c r="D18" s="52"/>
      <c r="E18" s="52">
        <v>2844.1</v>
      </c>
    </row>
    <row r="19" spans="1:5" s="53" customFormat="1" ht="15.75" thickBot="1">
      <c r="A19" s="49" t="s">
        <v>29</v>
      </c>
      <c r="B19" s="49"/>
      <c r="C19" s="49">
        <v>4856.16</v>
      </c>
      <c r="D19" s="49" t="s">
        <v>30</v>
      </c>
      <c r="E19" s="49">
        <v>6</v>
      </c>
    </row>
    <row r="20" spans="1:5" ht="15.75" thickBot="1">
      <c r="A20" s="52"/>
      <c r="B20" s="52"/>
      <c r="C20" s="52">
        <v>4856.16</v>
      </c>
      <c r="D20" s="52"/>
      <c r="E20" s="52">
        <v>6</v>
      </c>
    </row>
    <row r="21" spans="1:5" s="53" customFormat="1" ht="15.75" thickBot="1">
      <c r="A21" s="49" t="s">
        <v>59</v>
      </c>
      <c r="B21" s="49"/>
      <c r="C21" s="49">
        <v>238.2</v>
      </c>
      <c r="D21" s="49" t="s">
        <v>60</v>
      </c>
      <c r="E21" s="49">
        <v>3</v>
      </c>
    </row>
    <row r="22" spans="1:5" ht="15.75" thickBot="1">
      <c r="A22" s="52"/>
      <c r="B22" s="52"/>
      <c r="C22" s="52">
        <v>238.2</v>
      </c>
      <c r="D22" s="52"/>
      <c r="E22" s="52">
        <v>3</v>
      </c>
    </row>
    <row r="23" spans="1:5" s="53" customFormat="1" ht="15.75" thickBot="1">
      <c r="A23" s="49" t="s">
        <v>61</v>
      </c>
      <c r="B23" s="49"/>
      <c r="C23" s="49">
        <v>333.38</v>
      </c>
      <c r="D23" s="49" t="s">
        <v>60</v>
      </c>
      <c r="E23" s="49">
        <v>1</v>
      </c>
    </row>
    <row r="24" spans="1:5" ht="15.75" thickBot="1">
      <c r="A24" s="52"/>
      <c r="B24" s="52"/>
      <c r="C24" s="52">
        <v>333.38</v>
      </c>
      <c r="D24" s="52"/>
      <c r="E24" s="52">
        <v>1</v>
      </c>
    </row>
    <row r="25" spans="1:5" s="53" customFormat="1" ht="15.75" thickBot="1">
      <c r="A25" s="49" t="s">
        <v>62</v>
      </c>
      <c r="B25" s="49"/>
      <c r="C25" s="49">
        <v>154.05000000000001</v>
      </c>
      <c r="D25" s="49" t="s">
        <v>4</v>
      </c>
      <c r="E25" s="49">
        <v>9061.65</v>
      </c>
    </row>
    <row r="26" spans="1:5" ht="15.75" thickBot="1">
      <c r="A26" s="52"/>
      <c r="B26" s="52"/>
      <c r="C26" s="52">
        <v>154.05000000000001</v>
      </c>
      <c r="D26" s="52"/>
      <c r="E26" s="52">
        <v>9061.65</v>
      </c>
    </row>
    <row r="27" spans="1:5" s="53" customFormat="1" ht="15.75" thickBot="1">
      <c r="A27" s="49" t="s">
        <v>63</v>
      </c>
      <c r="B27" s="49"/>
      <c r="C27" s="49">
        <v>2807</v>
      </c>
      <c r="D27" s="49" t="s">
        <v>5</v>
      </c>
      <c r="E27" s="49">
        <v>10</v>
      </c>
    </row>
    <row r="28" spans="1:5" ht="15.75" thickBot="1">
      <c r="A28" s="52"/>
      <c r="B28" s="52"/>
      <c r="C28" s="52">
        <v>2807</v>
      </c>
      <c r="D28" s="52"/>
      <c r="E28" s="52">
        <v>10</v>
      </c>
    </row>
    <row r="29" spans="1:5" s="53" customFormat="1" ht="15.75" thickBot="1">
      <c r="A29" s="49" t="s">
        <v>64</v>
      </c>
      <c r="B29" s="49"/>
      <c r="C29" s="49">
        <v>795.15</v>
      </c>
      <c r="D29" s="49" t="s">
        <v>60</v>
      </c>
      <c r="E29" s="49">
        <v>3</v>
      </c>
    </row>
    <row r="30" spans="1:5" ht="15.75" thickBot="1">
      <c r="A30" s="52"/>
      <c r="B30" s="52"/>
      <c r="C30" s="52">
        <v>795.15</v>
      </c>
      <c r="D30" s="52"/>
      <c r="E30" s="52">
        <v>3</v>
      </c>
    </row>
    <row r="31" spans="1:5" s="53" customFormat="1" ht="15.75" thickBot="1">
      <c r="A31" s="49" t="s">
        <v>65</v>
      </c>
      <c r="B31" s="49"/>
      <c r="C31" s="49">
        <v>3098.98</v>
      </c>
      <c r="D31" s="49" t="s">
        <v>60</v>
      </c>
      <c r="E31" s="49">
        <v>1</v>
      </c>
    </row>
    <row r="32" spans="1:5" ht="15.75" thickBot="1">
      <c r="A32" s="52"/>
      <c r="B32" s="52"/>
      <c r="C32" s="52">
        <v>3098.98</v>
      </c>
      <c r="D32" s="52"/>
      <c r="E32" s="52">
        <v>1</v>
      </c>
    </row>
    <row r="33" spans="1:5" s="53" customFormat="1" ht="15.75" thickBot="1">
      <c r="A33" s="49" t="s">
        <v>66</v>
      </c>
      <c r="B33" s="49"/>
      <c r="C33" s="49">
        <v>2014.78</v>
      </c>
      <c r="D33" s="49" t="s">
        <v>60</v>
      </c>
      <c r="E33" s="49">
        <v>1</v>
      </c>
    </row>
    <row r="34" spans="1:5" ht="15.75" thickBot="1">
      <c r="A34" s="52"/>
      <c r="B34" s="52"/>
      <c r="C34" s="52">
        <v>2014.78</v>
      </c>
      <c r="D34" s="52"/>
      <c r="E34" s="52">
        <v>1</v>
      </c>
    </row>
    <row r="35" spans="1:5" s="53" customFormat="1" ht="15.75" thickBot="1">
      <c r="A35" s="49" t="s">
        <v>67</v>
      </c>
      <c r="B35" s="49"/>
      <c r="C35" s="49">
        <v>609.99</v>
      </c>
      <c r="D35" s="49" t="s">
        <v>60</v>
      </c>
      <c r="E35" s="49">
        <v>1</v>
      </c>
    </row>
    <row r="36" spans="1:5" ht="15.75" thickBot="1">
      <c r="A36" s="52"/>
      <c r="B36" s="52"/>
      <c r="C36" s="52">
        <v>609.99</v>
      </c>
      <c r="D36" s="52"/>
      <c r="E36" s="52">
        <v>1</v>
      </c>
    </row>
    <row r="37" spans="1:5" s="53" customFormat="1" ht="15.75" thickBot="1">
      <c r="A37" s="49" t="s">
        <v>68</v>
      </c>
      <c r="B37" s="49"/>
      <c r="C37" s="49">
        <v>744.43</v>
      </c>
      <c r="D37" s="49" t="s">
        <v>4</v>
      </c>
      <c r="E37" s="49">
        <v>1</v>
      </c>
    </row>
    <row r="38" spans="1:5" ht="15.75" thickBot="1">
      <c r="A38" s="52"/>
      <c r="B38" s="52"/>
      <c r="C38" s="52">
        <v>744.43</v>
      </c>
      <c r="D38" s="52"/>
      <c r="E38" s="52">
        <v>1</v>
      </c>
    </row>
    <row r="39" spans="1:5" s="53" customFormat="1" ht="15.75" thickBot="1">
      <c r="A39" s="49" t="s">
        <v>69</v>
      </c>
      <c r="B39" s="49"/>
      <c r="C39" s="49">
        <v>281.5</v>
      </c>
      <c r="D39" s="49" t="s">
        <v>5</v>
      </c>
      <c r="E39" s="49">
        <v>0.5</v>
      </c>
    </row>
    <row r="40" spans="1:5" ht="15.75" thickBot="1">
      <c r="A40" s="52"/>
      <c r="B40" s="52"/>
      <c r="C40" s="52">
        <v>281.5</v>
      </c>
      <c r="D40" s="52"/>
      <c r="E40" s="52">
        <v>0.5</v>
      </c>
    </row>
    <row r="41" spans="1:5" s="53" customFormat="1" ht="15.75" thickBot="1">
      <c r="A41" s="49" t="s">
        <v>70</v>
      </c>
      <c r="B41" s="49"/>
      <c r="C41" s="49">
        <v>15690.72</v>
      </c>
      <c r="D41" s="49" t="s">
        <v>4</v>
      </c>
      <c r="E41" s="49">
        <v>19613.400000000001</v>
      </c>
    </row>
    <row r="42" spans="1:5" ht="15.75" thickBot="1">
      <c r="A42" s="52"/>
      <c r="B42" s="52"/>
      <c r="C42" s="52">
        <v>15690.72</v>
      </c>
      <c r="D42" s="52"/>
      <c r="E42" s="52">
        <v>19613.400000000001</v>
      </c>
    </row>
    <row r="43" spans="1:5" s="53" customFormat="1" ht="15.75" thickBot="1">
      <c r="A43" s="49" t="s">
        <v>71</v>
      </c>
      <c r="B43" s="49"/>
      <c r="C43" s="49">
        <v>17646.66</v>
      </c>
      <c r="D43" s="49" t="s">
        <v>4</v>
      </c>
      <c r="E43" s="49">
        <v>19607.400000000001</v>
      </c>
    </row>
    <row r="44" spans="1:5" ht="15.75" thickBot="1">
      <c r="A44" s="52"/>
      <c r="B44" s="52"/>
      <c r="C44" s="52">
        <v>17646.66</v>
      </c>
      <c r="D44" s="52"/>
      <c r="E44" s="52">
        <v>19607.400000000001</v>
      </c>
    </row>
    <row r="45" spans="1:5" s="53" customFormat="1" ht="15.75" thickBot="1">
      <c r="A45" s="49" t="s">
        <v>72</v>
      </c>
      <c r="B45" s="49"/>
      <c r="C45" s="49">
        <v>4509.7</v>
      </c>
      <c r="D45" s="49" t="s">
        <v>4</v>
      </c>
      <c r="E45" s="49">
        <v>19607.400000000001</v>
      </c>
    </row>
    <row r="46" spans="1:5" ht="15.75" thickBot="1">
      <c r="A46" s="52"/>
      <c r="B46" s="52"/>
      <c r="C46" s="52">
        <v>4509.7</v>
      </c>
      <c r="D46" s="52"/>
      <c r="E46" s="52">
        <v>19607.400000000001</v>
      </c>
    </row>
    <row r="47" spans="1:5" s="53" customFormat="1" ht="15.75" thickBot="1">
      <c r="A47" s="49" t="s">
        <v>73</v>
      </c>
      <c r="B47" s="49"/>
      <c r="C47" s="49">
        <v>4118.5600000000004</v>
      </c>
      <c r="D47" s="49" t="s">
        <v>4</v>
      </c>
      <c r="E47" s="49">
        <v>19612.2</v>
      </c>
    </row>
    <row r="48" spans="1:5" ht="15.75" thickBot="1">
      <c r="A48" s="52"/>
      <c r="B48" s="52"/>
      <c r="C48" s="52">
        <v>4118.5600000000004</v>
      </c>
      <c r="D48" s="52"/>
      <c r="E48" s="52">
        <v>19612.2</v>
      </c>
    </row>
    <row r="49" spans="1:5" s="53" customFormat="1" ht="15.75" thickBot="1">
      <c r="A49" s="49" t="s">
        <v>74</v>
      </c>
      <c r="B49" s="49"/>
      <c r="C49" s="49">
        <v>19734.73</v>
      </c>
      <c r="D49" s="49" t="s">
        <v>4</v>
      </c>
      <c r="E49" s="49">
        <v>12411.78</v>
      </c>
    </row>
    <row r="50" spans="1:5" ht="15.75" thickBot="1">
      <c r="A50" s="52"/>
      <c r="B50" s="52"/>
      <c r="C50" s="52">
        <v>19734.73</v>
      </c>
      <c r="D50" s="52"/>
      <c r="E50" s="52">
        <v>12411.78</v>
      </c>
    </row>
    <row r="51" spans="1:5" s="53" customFormat="1" ht="15.75" thickBot="1">
      <c r="A51" s="49" t="s">
        <v>75</v>
      </c>
      <c r="B51" s="49"/>
      <c r="C51" s="49">
        <v>25767.33</v>
      </c>
      <c r="D51" s="49" t="s">
        <v>4</v>
      </c>
      <c r="E51" s="49">
        <v>15522.5</v>
      </c>
    </row>
    <row r="52" spans="1:5" ht="15.75" thickBot="1">
      <c r="A52" s="52"/>
      <c r="B52" s="52"/>
      <c r="C52" s="52">
        <v>25767.33</v>
      </c>
      <c r="D52" s="52"/>
      <c r="E52" s="52">
        <v>15522.5</v>
      </c>
    </row>
    <row r="53" spans="1:5" s="53" customFormat="1" ht="15.75" thickBot="1">
      <c r="A53" s="49" t="s">
        <v>76</v>
      </c>
      <c r="B53" s="49"/>
      <c r="C53" s="49">
        <v>45650.39</v>
      </c>
      <c r="D53" s="49" t="s">
        <v>4</v>
      </c>
      <c r="E53" s="49">
        <v>18632.8</v>
      </c>
    </row>
    <row r="54" spans="1:5" ht="15.75" thickBot="1">
      <c r="A54" s="52"/>
      <c r="B54" s="52"/>
      <c r="C54" s="52">
        <v>45650.39</v>
      </c>
      <c r="D54" s="52"/>
      <c r="E54" s="52">
        <v>18632.8</v>
      </c>
    </row>
    <row r="55" spans="1:5" s="53" customFormat="1" ht="15.75" thickBot="1">
      <c r="A55" s="49" t="s">
        <v>77</v>
      </c>
      <c r="B55" s="49"/>
      <c r="C55" s="49">
        <v>46488.53</v>
      </c>
      <c r="D55" s="49" t="s">
        <v>4</v>
      </c>
      <c r="E55" s="49">
        <v>18974.900000000001</v>
      </c>
    </row>
    <row r="56" spans="1:5" ht="15.75" thickBot="1">
      <c r="A56" s="52"/>
      <c r="B56" s="52"/>
      <c r="C56" s="52">
        <v>46488.53</v>
      </c>
      <c r="D56" s="52"/>
      <c r="E56" s="52">
        <v>18974.900000000001</v>
      </c>
    </row>
    <row r="57" spans="1:5" s="53" customFormat="1" ht="15.75" thickBot="1">
      <c r="A57" s="49" t="s">
        <v>78</v>
      </c>
      <c r="B57" s="49"/>
      <c r="C57" s="49">
        <v>73746.38</v>
      </c>
      <c r="D57" s="49" t="s">
        <v>4</v>
      </c>
      <c r="E57" s="49">
        <v>19613.400000000001</v>
      </c>
    </row>
    <row r="58" spans="1:5" ht="15.75" thickBot="1">
      <c r="A58" s="52"/>
      <c r="B58" s="52"/>
      <c r="C58" s="52">
        <v>73746.38</v>
      </c>
      <c r="D58" s="52"/>
      <c r="E58" s="52">
        <v>19613.400000000001</v>
      </c>
    </row>
    <row r="59" spans="1:5" s="53" customFormat="1" ht="15.75" thickBot="1">
      <c r="A59" s="49" t="s">
        <v>79</v>
      </c>
      <c r="B59" s="49"/>
      <c r="C59" s="49">
        <v>77449.23</v>
      </c>
      <c r="D59" s="49" t="s">
        <v>4</v>
      </c>
      <c r="E59" s="49">
        <v>19607.400000000001</v>
      </c>
    </row>
    <row r="60" spans="1:5" ht="15.75" thickBot="1">
      <c r="A60" s="52"/>
      <c r="B60" s="52"/>
      <c r="C60" s="52">
        <v>77449.23</v>
      </c>
      <c r="D60" s="52"/>
      <c r="E60" s="52">
        <v>19607.400000000001</v>
      </c>
    </row>
    <row r="61" spans="1:5" s="53" customFormat="1" ht="15.75" thickBot="1">
      <c r="A61" s="49" t="s">
        <v>31</v>
      </c>
      <c r="B61" s="49"/>
      <c r="C61" s="49">
        <v>342.68</v>
      </c>
      <c r="D61" s="49" t="s">
        <v>60</v>
      </c>
      <c r="E61" s="49">
        <v>2</v>
      </c>
    </row>
    <row r="62" spans="1:5" ht="15.75" thickBot="1">
      <c r="A62" s="52"/>
      <c r="B62" s="52"/>
      <c r="C62" s="52">
        <v>342.68</v>
      </c>
      <c r="D62" s="52"/>
      <c r="E62" s="52">
        <v>2</v>
      </c>
    </row>
    <row r="63" spans="1:5" s="53" customFormat="1" ht="15.75" thickBot="1">
      <c r="A63" s="49" t="s">
        <v>80</v>
      </c>
      <c r="B63" s="49"/>
      <c r="C63" s="49">
        <v>1368.1</v>
      </c>
      <c r="D63" s="49" t="s">
        <v>4</v>
      </c>
      <c r="E63" s="49">
        <v>10</v>
      </c>
    </row>
    <row r="64" spans="1:5" ht="15.75" thickBot="1">
      <c r="A64" s="52"/>
      <c r="B64" s="52"/>
      <c r="C64" s="52">
        <v>1368.1</v>
      </c>
      <c r="D64" s="52"/>
      <c r="E64" s="52">
        <v>10</v>
      </c>
    </row>
    <row r="65" spans="1:5" s="53" customFormat="1" ht="15.75" thickBot="1">
      <c r="A65" s="49" t="s">
        <v>81</v>
      </c>
      <c r="B65" s="49"/>
      <c r="C65" s="49">
        <v>1569.07</v>
      </c>
      <c r="D65" s="49" t="s">
        <v>4</v>
      </c>
      <c r="E65" s="49">
        <v>19613.400000000001</v>
      </c>
    </row>
    <row r="66" spans="1:5" ht="15.75" thickBot="1">
      <c r="A66" s="52"/>
      <c r="B66" s="52"/>
      <c r="C66" s="52">
        <v>1569.07</v>
      </c>
      <c r="D66" s="52"/>
      <c r="E66" s="52">
        <v>19613.400000000001</v>
      </c>
    </row>
    <row r="67" spans="1:5" s="53" customFormat="1" ht="15.75" thickBot="1">
      <c r="A67" s="49" t="s">
        <v>82</v>
      </c>
      <c r="B67" s="49"/>
      <c r="C67" s="49">
        <v>1764.67</v>
      </c>
      <c r="D67" s="49" t="s">
        <v>4</v>
      </c>
      <c r="E67" s="49">
        <v>19607.400000000001</v>
      </c>
    </row>
    <row r="68" spans="1:5" ht="15.75" thickBot="1">
      <c r="A68" s="52"/>
      <c r="B68" s="52"/>
      <c r="C68" s="52">
        <v>1764.67</v>
      </c>
      <c r="D68" s="52"/>
      <c r="E68" s="52">
        <v>19607.400000000001</v>
      </c>
    </row>
    <row r="69" spans="1:5" s="53" customFormat="1" ht="15.75" thickBot="1">
      <c r="A69" s="49" t="s">
        <v>83</v>
      </c>
      <c r="B69" s="49"/>
      <c r="C69" s="49">
        <v>7453.09</v>
      </c>
      <c r="D69" s="49" t="s">
        <v>4</v>
      </c>
      <c r="E69" s="49">
        <v>19613.400000000001</v>
      </c>
    </row>
    <row r="70" spans="1:5" ht="15.75" thickBot="1">
      <c r="A70" s="52"/>
      <c r="B70" s="52"/>
      <c r="C70" s="52">
        <v>7453.09</v>
      </c>
      <c r="D70" s="52"/>
      <c r="E70" s="52">
        <v>19613.400000000001</v>
      </c>
    </row>
    <row r="71" spans="1:5" s="53" customFormat="1" ht="15.75" thickBot="1">
      <c r="A71" s="49" t="s">
        <v>83</v>
      </c>
      <c r="B71" s="49"/>
      <c r="C71" s="49">
        <v>7450.81</v>
      </c>
      <c r="D71" s="49" t="s">
        <v>4</v>
      </c>
      <c r="E71" s="49">
        <v>19607.400000000001</v>
      </c>
    </row>
    <row r="72" spans="1:5" ht="15.75" thickBot="1">
      <c r="A72" s="52"/>
      <c r="B72" s="52"/>
      <c r="C72" s="52">
        <v>7450.81</v>
      </c>
      <c r="D72" s="52"/>
      <c r="E72" s="52">
        <v>19607.400000000001</v>
      </c>
    </row>
    <row r="73" spans="1:5" s="53" customFormat="1" ht="15.75" thickBot="1">
      <c r="A73" s="49" t="s">
        <v>84</v>
      </c>
      <c r="B73" s="49"/>
      <c r="C73" s="49">
        <v>62916</v>
      </c>
      <c r="D73" s="49" t="s">
        <v>30</v>
      </c>
      <c r="E73" s="49">
        <v>1</v>
      </c>
    </row>
    <row r="74" spans="1:5" ht="15.75" thickBot="1">
      <c r="A74" s="52"/>
      <c r="B74" s="52"/>
      <c r="C74" s="52">
        <v>62916</v>
      </c>
      <c r="D74" s="52"/>
      <c r="E74" s="52">
        <v>1</v>
      </c>
    </row>
    <row r="75" spans="1:5" s="53" customFormat="1" ht="15.75" thickBot="1">
      <c r="A75" s="49" t="s">
        <v>35</v>
      </c>
      <c r="B75" s="49"/>
      <c r="C75" s="49">
        <v>86.93</v>
      </c>
      <c r="D75" s="49" t="s">
        <v>60</v>
      </c>
      <c r="E75" s="49">
        <v>1</v>
      </c>
    </row>
    <row r="76" spans="1:5" ht="15.75" thickBot="1">
      <c r="A76" s="52"/>
      <c r="B76" s="52"/>
      <c r="C76" s="52">
        <v>86.93</v>
      </c>
      <c r="D76" s="52"/>
      <c r="E76" s="52">
        <v>1</v>
      </c>
    </row>
    <row r="77" spans="1:5" s="53" customFormat="1" ht="15.75" thickBot="1">
      <c r="A77" s="49" t="s">
        <v>32</v>
      </c>
      <c r="B77" s="49"/>
      <c r="C77" s="49">
        <v>270.14</v>
      </c>
      <c r="D77" s="49" t="s">
        <v>33</v>
      </c>
      <c r="E77" s="49">
        <v>1</v>
      </c>
    </row>
    <row r="78" spans="1:5" ht="15.75" thickBot="1">
      <c r="A78" s="52"/>
      <c r="B78" s="52"/>
      <c r="C78" s="52">
        <v>270.14</v>
      </c>
      <c r="D78" s="52"/>
      <c r="E78" s="52">
        <v>1</v>
      </c>
    </row>
    <row r="79" spans="1:5" s="53" customFormat="1" ht="15.75" thickBot="1">
      <c r="A79" s="49" t="s">
        <v>85</v>
      </c>
      <c r="B79" s="49"/>
      <c r="C79" s="49">
        <v>2486.12</v>
      </c>
      <c r="D79" s="49" t="s">
        <v>30</v>
      </c>
      <c r="E79" s="49">
        <v>4</v>
      </c>
    </row>
    <row r="80" spans="1:5" ht="15.75" thickBot="1">
      <c r="A80" s="52"/>
      <c r="B80" s="52"/>
      <c r="C80" s="52">
        <v>2486.12</v>
      </c>
      <c r="D80" s="52"/>
      <c r="E80" s="52">
        <v>4</v>
      </c>
    </row>
    <row r="81" spans="1:5" s="53" customFormat="1" ht="15.75" thickBot="1">
      <c r="A81" s="49" t="s">
        <v>86</v>
      </c>
      <c r="B81" s="49"/>
      <c r="C81" s="49">
        <v>3836</v>
      </c>
      <c r="D81" s="49" t="s">
        <v>5</v>
      </c>
      <c r="E81" s="49">
        <v>3.5</v>
      </c>
    </row>
    <row r="82" spans="1:5" ht="15.75" thickBot="1">
      <c r="A82" s="52"/>
      <c r="B82" s="52"/>
      <c r="C82" s="52">
        <v>3836</v>
      </c>
      <c r="D82" s="52"/>
      <c r="E82" s="52">
        <v>3.5</v>
      </c>
    </row>
    <row r="83" spans="1:5" s="53" customFormat="1" ht="15.75" thickBot="1">
      <c r="A83" s="49" t="s">
        <v>87</v>
      </c>
      <c r="B83" s="49"/>
      <c r="C83" s="49">
        <v>789</v>
      </c>
      <c r="D83" s="49" t="s">
        <v>5</v>
      </c>
      <c r="E83" s="49">
        <v>1</v>
      </c>
    </row>
    <row r="84" spans="1:5" ht="15.75" thickBot="1">
      <c r="A84" s="52"/>
      <c r="B84" s="52"/>
      <c r="C84" s="52">
        <v>789</v>
      </c>
      <c r="D84" s="52"/>
      <c r="E84" s="52">
        <v>1</v>
      </c>
    </row>
    <row r="85" spans="1:5" ht="15.75" thickBot="1">
      <c r="A85" s="52"/>
      <c r="B85" s="52"/>
      <c r="C85" s="52">
        <v>532325.71000000008</v>
      </c>
      <c r="D85" s="52"/>
      <c r="E85" s="52">
        <v>314453.33</v>
      </c>
    </row>
    <row r="87" spans="1:5">
      <c r="C87" s="54">
        <f>C85-Лист1!C69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Nikiforova_LY</cp:lastModifiedBy>
  <cp:lastPrinted>2019-01-30T01:39:07Z</cp:lastPrinted>
  <dcterms:created xsi:type="dcterms:W3CDTF">2016-03-18T02:51:51Z</dcterms:created>
  <dcterms:modified xsi:type="dcterms:W3CDTF">2020-03-18T01:20:03Z</dcterms:modified>
</cp:coreProperties>
</file>