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15855" windowHeight="10680"/>
  </bookViews>
  <sheets>
    <sheet name="Лист1" sheetId="1" r:id="rId1"/>
    <sheet name="Лист3" sheetId="3" r:id="rId2"/>
  </sheets>
  <definedNames>
    <definedName name="_xlnm.Print_Area" localSheetId="0">Лист1!$A$1:$E$70</definedName>
  </definedNames>
  <calcPr calcId="124519"/>
</workbook>
</file>

<file path=xl/calcChain.xml><?xml version="1.0" encoding="utf-8"?>
<calcChain xmlns="http://schemas.openxmlformats.org/spreadsheetml/2006/main">
  <c r="C8" i="1"/>
  <c r="C61"/>
  <c r="C59"/>
  <c r="C56"/>
  <c r="C53"/>
  <c r="C35"/>
  <c r="C29"/>
  <c r="C22"/>
  <c r="C19"/>
  <c r="C16"/>
  <c r="C13"/>
  <c r="C67" s="1"/>
  <c r="C68" l="1"/>
  <c r="C66"/>
  <c r="C65" s="1"/>
  <c r="B56"/>
  <c r="C10"/>
  <c r="C9" s="1"/>
  <c r="C69" l="1"/>
  <c r="C70" s="1"/>
  <c r="C11"/>
  <c r="B66"/>
  <c r="B61"/>
  <c r="B59"/>
  <c r="B53"/>
  <c r="B35"/>
  <c r="B19" l="1"/>
  <c r="B16"/>
  <c r="B13"/>
  <c r="B67" l="1"/>
</calcChain>
</file>

<file path=xl/sharedStrings.xml><?xml version="1.0" encoding="utf-8"?>
<sst xmlns="http://schemas.openxmlformats.org/spreadsheetml/2006/main" count="220" uniqueCount="101">
  <si>
    <t>Годовая фактическая стоимость работ (услуг)</t>
  </si>
  <si>
    <t>Ед.изм.</t>
  </si>
  <si>
    <t>Количество работ (ед.)</t>
  </si>
  <si>
    <t>Наименование работ (услуг)</t>
  </si>
  <si>
    <t>м2</t>
  </si>
  <si>
    <t>кол-во показаний</t>
  </si>
  <si>
    <r>
      <rPr>
        <b/>
        <sz val="11"/>
        <color theme="1"/>
        <rFont val="Times New Roman"/>
        <family val="1"/>
        <charset val="204"/>
      </rPr>
      <t>период:</t>
    </r>
    <r>
      <rPr>
        <sz val="11"/>
        <color theme="1"/>
        <rFont val="Times New Roman"/>
        <family val="1"/>
        <charset val="204"/>
      </rPr>
      <t xml:space="preserve"> 01.01.2016-31.12.2016</t>
    </r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</si>
  <si>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</si>
  <si>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</si>
  <si>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</si>
  <si>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</si>
  <si>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Чел.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</si>
  <si>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</si>
  <si>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</si>
  <si>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</si>
  <si>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</si>
  <si>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Дератизация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</si>
  <si>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</si>
  <si>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</si>
  <si>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</si>
  <si>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</si>
  <si>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</si>
  <si>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 xml:space="preserve">Годовая фактическая стоимость работ (услуг)  </t>
  </si>
  <si>
    <t>11. Работы по содержанию и ремонту систем внутридомового газового оборудования</t>
  </si>
  <si>
    <t>Закрытие и открытие стояков</t>
  </si>
  <si>
    <t>1 стояк</t>
  </si>
  <si>
    <t>осмотр подвала</t>
  </si>
  <si>
    <t>раз</t>
  </si>
  <si>
    <t>Выезд а/машины по заявке</t>
  </si>
  <si>
    <t>выезд</t>
  </si>
  <si>
    <t>Адрес: ул. Анохина, д. 3</t>
  </si>
  <si>
    <t>замена эл. лампочки накаливания</t>
  </si>
  <si>
    <t>15.Расходы по снятию показаний с ИПУ по электроэнергии</t>
  </si>
  <si>
    <t>Наименование работ</t>
  </si>
  <si>
    <t>Сумма</t>
  </si>
  <si>
    <t>Ед.изм</t>
  </si>
  <si>
    <t>Кол-во</t>
  </si>
  <si>
    <t>1 дом</t>
  </si>
  <si>
    <t>Доходы по дому:</t>
  </si>
  <si>
    <t>Прочая работа (услуга)</t>
  </si>
  <si>
    <t>период: 01.01.2019-31.12.2019</t>
  </si>
  <si>
    <t>Сальдо начальное на 01.01.2019 г.</t>
  </si>
  <si>
    <t>Всего начислено за период с 01.01.2019 г. по 31.12.2019 г.</t>
  </si>
  <si>
    <t>Всего оплачено за период с 01.01.2019 г. по 31.12.2019 г.</t>
  </si>
  <si>
    <t>Дебиторская задолженность (переплата) на 31.12.2019 г.</t>
  </si>
  <si>
    <t xml:space="preserve">Всего доходов на дому за 2019 г. </t>
  </si>
  <si>
    <t>Вывоз ТКО 1,2 кв. 2019 г. к=0,6;0,8;0,85;0,9;1</t>
  </si>
  <si>
    <t>Вывоз ТКО 3,4 кв. 2019 г. к=0,6;0,8;0,85;0,9;1</t>
  </si>
  <si>
    <t>Гор. вода потр.при содер.общего имущ-ва  в МКД 1,2</t>
  </si>
  <si>
    <t>Гор. вода потр.при содер.общего имущ-ва  в МКД 3,4</t>
  </si>
  <si>
    <t>Замена электропатрона (при закрытой арматуре) с ма</t>
  </si>
  <si>
    <t>шт.</t>
  </si>
  <si>
    <t>Изготовление регистра отопления 2-х секционного д.</t>
  </si>
  <si>
    <t>Изготовление сничек</t>
  </si>
  <si>
    <t>Навеска замка (крабовый)</t>
  </si>
  <si>
    <t>Организация мест накоп.ртуть сод-х ламп 3,4 кв. 20</t>
  </si>
  <si>
    <t>Осмотр подвала</t>
  </si>
  <si>
    <t>Очистка канализационной сети</t>
  </si>
  <si>
    <t>м</t>
  </si>
  <si>
    <t>Перезапуск (удаление воздуха) стояков отопления</t>
  </si>
  <si>
    <t>Ремонт подъездного отопления</t>
  </si>
  <si>
    <t>подъезд</t>
  </si>
  <si>
    <t>Смена радиатора (без стоимости радиатора)</t>
  </si>
  <si>
    <t>Смена стекл</t>
  </si>
  <si>
    <t>Смена труб из водогазопроводных труб д.25 с произв</t>
  </si>
  <si>
    <t>Смена труб канализации д.50</t>
  </si>
  <si>
    <t>Содержание ДРС 1,2 кв.2019 г. к=0,8</t>
  </si>
  <si>
    <t>Содержание ДРС 3,4 кв. 2019 г. коэф. 0,8</t>
  </si>
  <si>
    <t>Тех.обслуживание ГО К=0,6;0,8;0,9;1 (3,4 кв. 2019</t>
  </si>
  <si>
    <t>Тех.обслуживание ГО к=0,6;0,8;0,9;1 (1,2 кв.2019)</t>
  </si>
  <si>
    <t>Уборка МОП 1,2 кв. 2019 г. к=0,8</t>
  </si>
  <si>
    <t>Уборка МОП 3,4 кв. 2019 г. К=0,8</t>
  </si>
  <si>
    <t>Уборка придомовой территории 1,2 кв. 2019 г. к=0,8</t>
  </si>
  <si>
    <t>Уборка придомовой территории 3,4 кв. 2019 г. к=0,8</t>
  </si>
  <si>
    <t>Управление жилым фондом 1,2 кв. 2019г. К=0,6;0,8;0</t>
  </si>
  <si>
    <t>Управление жилым фондом 3,4 кв. 2019г. К=0,6;0,8;0</t>
  </si>
  <si>
    <t>Хол.вода потр.при содер.общ.имущ. в МКД 1,2 кв.201</t>
  </si>
  <si>
    <t>Хол.вода потр.при содер.общ.имущ. в МКД 3,4 кв.201</t>
  </si>
  <si>
    <t>Чистка врезки</t>
  </si>
  <si>
    <t>Электрическая энергия потр.при содержании общего и</t>
  </si>
  <si>
    <t>изоляция трубопроводов отопления и ВВП</t>
  </si>
  <si>
    <t>ремонт задвижек  д.80</t>
  </si>
  <si>
    <t>сброс воздуха со стояков отопления</t>
  </si>
  <si>
    <t>смена труб канализации д.100 мм.</t>
  </si>
  <si>
    <t>Управление жилым фондом 1,2 кв. 2019г. К=0,6;0,8;0,85;0,9;1</t>
  </si>
  <si>
    <t>Управление жилым фондом 3,4 кв. 2019г. К=0,6;0,8;0,85;0,9;1</t>
  </si>
  <si>
    <t>Гор. вода потр.при содер.общего имущ-ва  в МКД 1,2 кв.2019г</t>
  </si>
  <si>
    <t>Гор. вода потр.при содер.общего имущ-ва  в МКД 3,4 кв.2019г</t>
  </si>
  <si>
    <t>Хол.вода потр.при содер.общ.имущ. в МКД 1,2 кв.2019г.</t>
  </si>
  <si>
    <t>Хол.вода потр.при содер.общ.имущ. в МКД 3,4 кв.2019г.</t>
  </si>
  <si>
    <t>Изготовление регистра отопления 2-х секционного д.100</t>
  </si>
  <si>
    <t>Изготовление регистра отопления 2-х секционного д.76</t>
  </si>
  <si>
    <t>Тех.обслуживание ГО К=0,6;0,8;0,85;0,9;1 (3,4 кв. 2019)</t>
  </si>
  <si>
    <t>Тех.обслуживание ГО к=0,6;0,8;0,85;0,9;1 (1,2 кв.2019)</t>
  </si>
  <si>
    <t>Всего расходов по дому за 2019 г.</t>
  </si>
  <si>
    <t>Всего расходов по дому с НДС за 2019 г.</t>
  </si>
  <si>
    <t>Конечное сальдо по дому на 31.12.2019 г.</t>
  </si>
  <si>
    <t xml:space="preserve">Конечное сальдо с учетом дебиторской задолженности (переплаты) на 31.12.2019 г. </t>
  </si>
  <si>
    <t>Организация мест накоп.ртуть сод-х ламп 3,4 кв. 2019</t>
  </si>
  <si>
    <t>20. Штраф ГЖИ (Анохина, 3 кв. 18)</t>
  </si>
  <si>
    <t>руб.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</si>
</sst>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#,##0.00&quot;р.&quot;"/>
  </numFmts>
  <fonts count="1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43" fontId="4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left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64" fontId="7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164" fontId="3" fillId="0" borderId="2" xfId="2" applyNumberFormat="1" applyFont="1" applyFill="1" applyBorder="1" applyAlignment="1">
      <alignment horizontal="center" vertical="center"/>
    </xf>
    <xf numFmtId="164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5" fillId="0" borderId="0" xfId="0" applyFont="1" applyFill="1" applyBorder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4" fontId="3" fillId="0" borderId="0" xfId="2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  <xf numFmtId="43" fontId="8" fillId="0" borderId="2" xfId="2" applyFont="1" applyFill="1" applyBorder="1" applyAlignment="1">
      <alignment horizontal="center" vertical="center" wrapText="1"/>
    </xf>
    <xf numFmtId="43" fontId="9" fillId="0" borderId="2" xfId="2" applyFont="1" applyFill="1" applyBorder="1" applyAlignment="1" applyProtection="1">
      <alignment horizontal="center" vertical="center" wrapText="1"/>
    </xf>
    <xf numFmtId="43" fontId="7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 wrapText="1"/>
    </xf>
    <xf numFmtId="43" fontId="5" fillId="0" borderId="2" xfId="2" applyFont="1" applyFill="1" applyBorder="1" applyAlignment="1">
      <alignment horizontal="center" vertical="center" wrapText="1"/>
    </xf>
    <xf numFmtId="43" fontId="3" fillId="0" borderId="2" xfId="2" applyFont="1" applyFill="1" applyBorder="1" applyAlignment="1">
      <alignment horizontal="center" vertical="center"/>
    </xf>
    <xf numFmtId="43" fontId="2" fillId="0" borderId="2" xfId="2" applyFont="1" applyFill="1" applyBorder="1" applyAlignment="1">
      <alignment horizontal="center" vertical="center"/>
    </xf>
    <xf numFmtId="43" fontId="5" fillId="0" borderId="2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/>
    </xf>
    <xf numFmtId="43" fontId="3" fillId="0" borderId="0" xfId="2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center" vertical="center" wrapText="1"/>
    </xf>
    <xf numFmtId="43" fontId="5" fillId="0" borderId="0" xfId="2" applyFont="1" applyFill="1" applyBorder="1" applyAlignment="1">
      <alignment horizontal="center" vertical="center" wrapText="1"/>
    </xf>
    <xf numFmtId="43" fontId="2" fillId="0" borderId="0" xfId="2" applyFont="1" applyFill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0" fillId="3" borderId="3" xfId="0" applyFill="1" applyBorder="1"/>
    <xf numFmtId="0" fontId="0" fillId="3" borderId="0" xfId="0" applyFill="1"/>
    <xf numFmtId="0" fontId="0" fillId="4" borderId="3" xfId="0" applyFill="1" applyBorder="1"/>
    <xf numFmtId="0" fontId="0" fillId="4" borderId="0" xfId="0" applyFill="1"/>
    <xf numFmtId="0" fontId="3" fillId="4" borderId="2" xfId="0" applyFont="1" applyFill="1" applyBorder="1" applyAlignment="1">
      <alignment horizontal="left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43" fontId="3" fillId="4" borderId="2" xfId="2" applyFont="1" applyFill="1" applyBorder="1" applyAlignment="1">
      <alignment horizontal="center" vertical="center" wrapText="1"/>
    </xf>
    <xf numFmtId="43" fontId="2" fillId="4" borderId="2" xfId="2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43" fontId="5" fillId="4" borderId="2" xfId="2" applyFont="1" applyFill="1" applyBorder="1" applyAlignment="1">
      <alignment horizontal="center" vertical="center" wrapText="1"/>
    </xf>
    <xf numFmtId="0" fontId="2" fillId="4" borderId="2" xfId="0" applyFont="1" applyFill="1" applyBorder="1"/>
    <xf numFmtId="43" fontId="3" fillId="4" borderId="2" xfId="2" applyFont="1" applyFill="1" applyBorder="1" applyAlignment="1">
      <alignment horizontal="center"/>
    </xf>
    <xf numFmtId="43" fontId="2" fillId="4" borderId="2" xfId="2" applyFont="1" applyFill="1" applyBorder="1" applyAlignment="1">
      <alignment horizontal="center"/>
    </xf>
    <xf numFmtId="2" fontId="2" fillId="4" borderId="0" xfId="0" applyNumberFormat="1" applyFont="1" applyFill="1" applyAlignment="1">
      <alignment horizontal="center" wrapText="1"/>
    </xf>
    <xf numFmtId="164" fontId="2" fillId="4" borderId="2" xfId="0" applyNumberFormat="1" applyFont="1" applyFill="1" applyBorder="1" applyAlignment="1">
      <alignment horizontal="center" vertical="center"/>
    </xf>
    <xf numFmtId="43" fontId="3" fillId="4" borderId="2" xfId="2" applyFont="1" applyFill="1" applyBorder="1" applyAlignment="1">
      <alignment horizontal="center" vertical="center"/>
    </xf>
    <xf numFmtId="43" fontId="2" fillId="4" borderId="2" xfId="2" applyFont="1" applyFill="1" applyBorder="1" applyAlignment="1">
      <alignment horizontal="center" vertical="center"/>
    </xf>
    <xf numFmtId="0" fontId="2" fillId="4" borderId="0" xfId="0" applyFont="1" applyFill="1"/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164" fontId="5" fillId="0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/>
    <xf numFmtId="43" fontId="3" fillId="4" borderId="2" xfId="0" applyNumberFormat="1" applyFont="1" applyFill="1" applyBorder="1"/>
    <xf numFmtId="0" fontId="3" fillId="4" borderId="0" xfId="0" applyFont="1" applyFill="1"/>
    <xf numFmtId="0" fontId="0" fillId="0" borderId="0" xfId="0"/>
    <xf numFmtId="0" fontId="10" fillId="0" borderId="3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3" fillId="0" borderId="2" xfId="0" applyFont="1" applyFill="1" applyBorder="1" applyAlignment="1">
      <alignment horizontal="left"/>
    </xf>
    <xf numFmtId="4" fontId="3" fillId="0" borderId="2" xfId="0" applyNumberFormat="1" applyFont="1" applyFill="1" applyBorder="1"/>
    <xf numFmtId="43" fontId="3" fillId="0" borderId="2" xfId="2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8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43" fontId="7" fillId="0" borderId="2" xfId="2" applyFont="1" applyFill="1" applyBorder="1" applyAlignment="1" applyProtection="1">
      <alignment horizontal="center" vertical="center" wrapText="1"/>
    </xf>
  </cellXfs>
  <cellStyles count="3">
    <cellStyle name="Вывод" xfId="1" builtinId="21"/>
    <cellStyle name="Обычный" xfId="0" builtinId="0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topLeftCell="A61" workbookViewId="0">
      <selection activeCell="F75" sqref="F75"/>
    </sheetView>
  </sheetViews>
  <sheetFormatPr defaultRowHeight="15" outlineLevelRow="2"/>
  <cols>
    <col min="1" max="1" width="59.5703125" style="10" customWidth="1"/>
    <col min="2" max="2" width="15.5703125" style="11" hidden="1" customWidth="1"/>
    <col min="3" max="3" width="17.42578125" style="35" customWidth="1"/>
    <col min="4" max="4" width="9.28515625" style="35" customWidth="1"/>
    <col min="5" max="5" width="14.42578125" style="35" customWidth="1"/>
    <col min="6" max="6" width="17.28515625" style="1" customWidth="1"/>
    <col min="7" max="16384" width="9.140625" style="1"/>
  </cols>
  <sheetData>
    <row r="1" spans="1:6" ht="46.5" customHeight="1">
      <c r="A1" s="69" t="s">
        <v>7</v>
      </c>
      <c r="B1" s="69"/>
      <c r="C1" s="69"/>
      <c r="D1" s="69"/>
      <c r="E1" s="69"/>
    </row>
    <row r="2" spans="1:6" ht="17.25" customHeight="1">
      <c r="A2" s="2" t="s">
        <v>30</v>
      </c>
      <c r="B2" s="3" t="s">
        <v>6</v>
      </c>
      <c r="C2" s="71" t="s">
        <v>40</v>
      </c>
      <c r="D2" s="71"/>
      <c r="E2" s="71"/>
    </row>
    <row r="3" spans="1:6" ht="57">
      <c r="A3" s="4" t="s">
        <v>3</v>
      </c>
      <c r="B3" s="5" t="s">
        <v>0</v>
      </c>
      <c r="C3" s="23" t="s">
        <v>22</v>
      </c>
      <c r="D3" s="24" t="s">
        <v>1</v>
      </c>
      <c r="E3" s="23" t="s">
        <v>2</v>
      </c>
    </row>
    <row r="4" spans="1:6">
      <c r="A4" s="4" t="s">
        <v>41</v>
      </c>
      <c r="B4" s="5"/>
      <c r="C4" s="23">
        <v>508091.03260000004</v>
      </c>
      <c r="D4" s="75" t="s">
        <v>100</v>
      </c>
      <c r="E4" s="23"/>
    </row>
    <row r="5" spans="1:6">
      <c r="A5" s="72" t="s">
        <v>38</v>
      </c>
      <c r="B5" s="73"/>
      <c r="C5" s="73"/>
      <c r="D5" s="73"/>
      <c r="E5" s="74"/>
    </row>
    <row r="6" spans="1:6" ht="18" customHeight="1">
      <c r="A6" s="4" t="s">
        <v>42</v>
      </c>
      <c r="B6" s="5"/>
      <c r="C6" s="23">
        <v>531170.11</v>
      </c>
      <c r="D6" s="75" t="s">
        <v>100</v>
      </c>
      <c r="E6" s="23"/>
    </row>
    <row r="7" spans="1:6" ht="16.5" customHeight="1">
      <c r="A7" s="4" t="s">
        <v>43</v>
      </c>
      <c r="B7" s="5"/>
      <c r="C7" s="23">
        <v>517024.95</v>
      </c>
      <c r="D7" s="75" t="s">
        <v>100</v>
      </c>
      <c r="E7" s="23"/>
    </row>
    <row r="8" spans="1:6">
      <c r="A8" s="4" t="s">
        <v>44</v>
      </c>
      <c r="B8" s="5"/>
      <c r="C8" s="23">
        <f>C7-C6</f>
        <v>-14145.159999999974</v>
      </c>
      <c r="D8" s="75" t="s">
        <v>100</v>
      </c>
      <c r="E8" s="23"/>
    </row>
    <row r="9" spans="1:6">
      <c r="A9" s="4" t="s">
        <v>8</v>
      </c>
      <c r="B9" s="5"/>
      <c r="C9" s="23">
        <f>C10</f>
        <v>6771.84</v>
      </c>
      <c r="D9" s="75" t="s">
        <v>100</v>
      </c>
      <c r="E9" s="23"/>
    </row>
    <row r="10" spans="1:6">
      <c r="A10" s="56" t="s">
        <v>9</v>
      </c>
      <c r="B10" s="57"/>
      <c r="C10" s="25">
        <f>264.32*12+300*12</f>
        <v>6771.84</v>
      </c>
      <c r="D10" s="75" t="s">
        <v>100</v>
      </c>
      <c r="E10" s="25"/>
    </row>
    <row r="11" spans="1:6">
      <c r="A11" s="6" t="s">
        <v>45</v>
      </c>
      <c r="B11" s="7"/>
      <c r="C11" s="23">
        <f>C6+C9</f>
        <v>537941.94999999995</v>
      </c>
      <c r="D11" s="75" t="s">
        <v>100</v>
      </c>
      <c r="E11" s="25"/>
    </row>
    <row r="12" spans="1:6">
      <c r="A12" s="70" t="s">
        <v>10</v>
      </c>
      <c r="B12" s="70"/>
      <c r="C12" s="70"/>
      <c r="D12" s="70"/>
      <c r="E12" s="70"/>
    </row>
    <row r="13" spans="1:6" ht="29.25" thickBot="1">
      <c r="A13" s="2" t="s">
        <v>12</v>
      </c>
      <c r="B13" s="3" t="e">
        <f>#REF!</f>
        <v>#REF!</v>
      </c>
      <c r="C13" s="26">
        <f>C14+C15</f>
        <v>82495.459999999992</v>
      </c>
      <c r="D13" s="36"/>
      <c r="E13" s="36"/>
      <c r="F13" s="8"/>
    </row>
    <row r="14" spans="1:6" s="63" customFormat="1" ht="15.75" thickBot="1">
      <c r="A14" s="65" t="s">
        <v>84</v>
      </c>
      <c r="B14" s="65"/>
      <c r="C14" s="65">
        <v>40231.25</v>
      </c>
      <c r="D14" s="65" t="s">
        <v>4</v>
      </c>
      <c r="E14" s="65">
        <v>10699.8</v>
      </c>
    </row>
    <row r="15" spans="1:6" s="63" customFormat="1" ht="15.75" thickBot="1">
      <c r="A15" s="65" t="s">
        <v>85</v>
      </c>
      <c r="B15" s="65"/>
      <c r="C15" s="65">
        <v>42264.21</v>
      </c>
      <c r="D15" s="65" t="s">
        <v>4</v>
      </c>
      <c r="E15" s="65">
        <v>10699.8</v>
      </c>
    </row>
    <row r="16" spans="1:6" s="45" customFormat="1" ht="30.75" customHeight="1" thickBot="1">
      <c r="A16" s="41" t="s">
        <v>13</v>
      </c>
      <c r="B16" s="42" t="e">
        <f>#REF!</f>
        <v>#REF!</v>
      </c>
      <c r="C16" s="43">
        <f>C17+C18</f>
        <v>27107.63</v>
      </c>
      <c r="D16" s="44"/>
      <c r="E16" s="44"/>
    </row>
    <row r="17" spans="1:7" s="63" customFormat="1" ht="15.75" thickBot="1">
      <c r="A17" s="65" t="s">
        <v>70</v>
      </c>
      <c r="B17" s="65"/>
      <c r="C17" s="65">
        <v>13042.94</v>
      </c>
      <c r="D17" s="65" t="s">
        <v>4</v>
      </c>
      <c r="E17" s="65">
        <v>8203.1</v>
      </c>
    </row>
    <row r="18" spans="1:7" s="63" customFormat="1" ht="15.75" thickBot="1">
      <c r="A18" s="65" t="s">
        <v>71</v>
      </c>
      <c r="B18" s="65"/>
      <c r="C18" s="65">
        <v>14064.69</v>
      </c>
      <c r="D18" s="65" t="s">
        <v>4</v>
      </c>
      <c r="E18" s="65">
        <v>8472.7000000000007</v>
      </c>
    </row>
    <row r="19" spans="1:7" s="45" customFormat="1" ht="29.25" thickBot="1">
      <c r="A19" s="41" t="s">
        <v>14</v>
      </c>
      <c r="B19" s="46" t="e">
        <f>#REF!+#REF!</f>
        <v>#REF!</v>
      </c>
      <c r="C19" s="43">
        <f>C20+C21</f>
        <v>47143.3</v>
      </c>
      <c r="D19" s="47"/>
      <c r="E19" s="44"/>
    </row>
    <row r="20" spans="1:7" s="63" customFormat="1" ht="15.75" thickBot="1">
      <c r="A20" s="65" t="s">
        <v>46</v>
      </c>
      <c r="B20" s="65"/>
      <c r="C20" s="65">
        <v>23730.560000000001</v>
      </c>
      <c r="D20" s="65" t="s">
        <v>11</v>
      </c>
      <c r="E20" s="65">
        <v>448</v>
      </c>
    </row>
    <row r="21" spans="1:7" s="63" customFormat="1" ht="15.75" thickBot="1">
      <c r="A21" s="65" t="s">
        <v>47</v>
      </c>
      <c r="B21" s="65"/>
      <c r="C21" s="65">
        <v>23412.74</v>
      </c>
      <c r="D21" s="65" t="s">
        <v>11</v>
      </c>
      <c r="E21" s="65">
        <v>442</v>
      </c>
    </row>
    <row r="22" spans="1:7" s="45" customFormat="1" ht="43.5" thickBot="1">
      <c r="A22" s="41" t="s">
        <v>15</v>
      </c>
      <c r="B22" s="42"/>
      <c r="C22" s="43">
        <f>SUM(C23:C28)</f>
        <v>11876.76</v>
      </c>
      <c r="D22" s="44"/>
      <c r="E22" s="44"/>
    </row>
    <row r="23" spans="1:7" s="63" customFormat="1" ht="15.75" thickBot="1">
      <c r="A23" s="65" t="s">
        <v>86</v>
      </c>
      <c r="B23" s="65"/>
      <c r="C23" s="65">
        <v>962.98</v>
      </c>
      <c r="D23" s="65" t="s">
        <v>4</v>
      </c>
      <c r="E23" s="65">
        <v>10699.8</v>
      </c>
    </row>
    <row r="24" spans="1:7" s="63" customFormat="1" ht="15.75" thickBot="1">
      <c r="A24" s="65" t="s">
        <v>87</v>
      </c>
      <c r="B24" s="65"/>
      <c r="C24" s="65">
        <v>962.98</v>
      </c>
      <c r="D24" s="65" t="s">
        <v>4</v>
      </c>
      <c r="E24" s="65">
        <v>10699.8</v>
      </c>
    </row>
    <row r="25" spans="1:7" s="63" customFormat="1" ht="15.75" thickBot="1">
      <c r="A25" s="65" t="s">
        <v>88</v>
      </c>
      <c r="B25" s="65"/>
      <c r="C25" s="65">
        <v>855.98</v>
      </c>
      <c r="D25" s="65" t="s">
        <v>4</v>
      </c>
      <c r="E25" s="65">
        <v>10699.8</v>
      </c>
    </row>
    <row r="26" spans="1:7" s="63" customFormat="1" ht="15.75" thickBot="1">
      <c r="A26" s="65" t="s">
        <v>89</v>
      </c>
      <c r="B26" s="65"/>
      <c r="C26" s="65">
        <v>962.98</v>
      </c>
      <c r="D26" s="65" t="s">
        <v>4</v>
      </c>
      <c r="E26" s="65">
        <v>10699.8</v>
      </c>
    </row>
    <row r="27" spans="1:7" s="40" customFormat="1" ht="15.75" thickBot="1">
      <c r="A27" s="39" t="s">
        <v>79</v>
      </c>
      <c r="B27" s="39"/>
      <c r="C27" s="39">
        <v>4065.92</v>
      </c>
      <c r="D27" s="39" t="s">
        <v>4</v>
      </c>
      <c r="E27" s="39">
        <v>10699.8</v>
      </c>
    </row>
    <row r="28" spans="1:7" s="40" customFormat="1" ht="15.75" thickBot="1">
      <c r="A28" s="39" t="s">
        <v>79</v>
      </c>
      <c r="B28" s="39"/>
      <c r="C28" s="39">
        <v>4065.92</v>
      </c>
      <c r="D28" s="39" t="s">
        <v>4</v>
      </c>
      <c r="E28" s="39">
        <v>10699.8</v>
      </c>
    </row>
    <row r="29" spans="1:7" s="45" customFormat="1" ht="43.5" outlineLevel="1" thickBot="1">
      <c r="A29" s="41" t="s">
        <v>17</v>
      </c>
      <c r="B29" s="48"/>
      <c r="C29" s="49">
        <f>SUM(C30:C34)</f>
        <v>1982.46</v>
      </c>
      <c r="D29" s="50"/>
      <c r="E29" s="50"/>
      <c r="F29" s="51"/>
      <c r="G29" s="51"/>
    </row>
    <row r="30" spans="1:7" s="63" customFormat="1" ht="15.75" thickBot="1">
      <c r="A30" s="65" t="s">
        <v>50</v>
      </c>
      <c r="B30" s="65"/>
      <c r="C30" s="65">
        <v>215.6</v>
      </c>
      <c r="D30" s="65" t="s">
        <v>51</v>
      </c>
      <c r="E30" s="65">
        <v>1</v>
      </c>
    </row>
    <row r="31" spans="1:7" s="63" customFormat="1" ht="15.75" thickBot="1">
      <c r="A31" s="65" t="s">
        <v>53</v>
      </c>
      <c r="B31" s="65"/>
      <c r="C31" s="65">
        <v>71.760000000000005</v>
      </c>
      <c r="D31" s="65" t="s">
        <v>51</v>
      </c>
      <c r="E31" s="65">
        <v>1</v>
      </c>
    </row>
    <row r="32" spans="1:7" s="63" customFormat="1" ht="15.75" thickBot="1">
      <c r="A32" s="65" t="s">
        <v>54</v>
      </c>
      <c r="B32" s="65"/>
      <c r="C32" s="65">
        <v>1000.14</v>
      </c>
      <c r="D32" s="65" t="s">
        <v>51</v>
      </c>
      <c r="E32" s="65">
        <v>3</v>
      </c>
    </row>
    <row r="33" spans="1:5" s="63" customFormat="1" ht="15.75" thickBot="1">
      <c r="A33" s="65" t="s">
        <v>63</v>
      </c>
      <c r="B33" s="65"/>
      <c r="C33" s="65">
        <v>521.1</v>
      </c>
      <c r="D33" s="65" t="s">
        <v>4</v>
      </c>
      <c r="E33" s="65">
        <v>0.7</v>
      </c>
    </row>
    <row r="34" spans="1:5" s="63" customFormat="1" ht="15.75" thickBot="1">
      <c r="A34" s="65" t="s">
        <v>31</v>
      </c>
      <c r="B34" s="65"/>
      <c r="C34" s="65">
        <v>173.86</v>
      </c>
      <c r="D34" s="65" t="s">
        <v>51</v>
      </c>
      <c r="E34" s="65">
        <v>2</v>
      </c>
    </row>
    <row r="35" spans="1:5" s="55" customFormat="1" ht="57.75" outlineLevel="2" thickBot="1">
      <c r="A35" s="41" t="s">
        <v>18</v>
      </c>
      <c r="B35" s="52" t="e">
        <f>SUM(#REF!)</f>
        <v>#REF!</v>
      </c>
      <c r="C35" s="53">
        <f>SUM(C36:C52)</f>
        <v>123497.31999999999</v>
      </c>
      <c r="D35" s="54"/>
      <c r="E35" s="54"/>
    </row>
    <row r="36" spans="1:5" s="63" customFormat="1" ht="15.75" thickBot="1">
      <c r="A36" s="65" t="s">
        <v>28</v>
      </c>
      <c r="B36" s="65"/>
      <c r="C36" s="65">
        <v>484.53</v>
      </c>
      <c r="D36" s="65" t="s">
        <v>29</v>
      </c>
      <c r="E36" s="65">
        <v>1</v>
      </c>
    </row>
    <row r="37" spans="1:5" s="63" customFormat="1" ht="15.75" thickBot="1">
      <c r="A37" s="65" t="s">
        <v>24</v>
      </c>
      <c r="B37" s="65"/>
      <c r="C37" s="65">
        <v>2428.08</v>
      </c>
      <c r="D37" s="65" t="s">
        <v>25</v>
      </c>
      <c r="E37" s="65">
        <v>3</v>
      </c>
    </row>
    <row r="38" spans="1:5" s="63" customFormat="1" ht="15.75" thickBot="1">
      <c r="A38" s="65" t="s">
        <v>90</v>
      </c>
      <c r="B38" s="65"/>
      <c r="C38" s="65">
        <v>2488.5500000000002</v>
      </c>
      <c r="D38" s="65" t="s">
        <v>51</v>
      </c>
      <c r="E38" s="65">
        <v>1</v>
      </c>
    </row>
    <row r="39" spans="1:5" s="63" customFormat="1" ht="15.75" thickBot="1">
      <c r="A39" s="65" t="s">
        <v>91</v>
      </c>
      <c r="B39" s="65"/>
      <c r="C39" s="65">
        <v>5224.9799999999996</v>
      </c>
      <c r="D39" s="65" t="s">
        <v>51</v>
      </c>
      <c r="E39" s="65">
        <v>3</v>
      </c>
    </row>
    <row r="40" spans="1:5" s="63" customFormat="1" ht="15.75" thickBot="1">
      <c r="A40" s="65" t="s">
        <v>56</v>
      </c>
      <c r="B40" s="65"/>
      <c r="C40" s="65">
        <v>381.43</v>
      </c>
      <c r="D40" s="65" t="s">
        <v>37</v>
      </c>
      <c r="E40" s="65">
        <v>1</v>
      </c>
    </row>
    <row r="41" spans="1:5" s="63" customFormat="1" ht="15.75" thickBot="1">
      <c r="A41" s="65" t="s">
        <v>57</v>
      </c>
      <c r="B41" s="65"/>
      <c r="C41" s="65">
        <v>2807</v>
      </c>
      <c r="D41" s="65" t="s">
        <v>58</v>
      </c>
      <c r="E41" s="65">
        <v>10</v>
      </c>
    </row>
    <row r="42" spans="1:5" s="63" customFormat="1" ht="15.75" thickBot="1">
      <c r="A42" s="65" t="s">
        <v>59</v>
      </c>
      <c r="B42" s="65"/>
      <c r="C42" s="65">
        <v>2915.55</v>
      </c>
      <c r="D42" s="65" t="s">
        <v>51</v>
      </c>
      <c r="E42" s="65">
        <v>11</v>
      </c>
    </row>
    <row r="43" spans="1:5" s="63" customFormat="1" ht="15.75" thickBot="1">
      <c r="A43" s="65" t="s">
        <v>60</v>
      </c>
      <c r="B43" s="65"/>
      <c r="C43" s="65">
        <v>4675.83</v>
      </c>
      <c r="D43" s="65" t="s">
        <v>61</v>
      </c>
      <c r="E43" s="65">
        <v>1</v>
      </c>
    </row>
    <row r="44" spans="1:5" s="63" customFormat="1" ht="15.75" thickBot="1">
      <c r="A44" s="65" t="s">
        <v>62</v>
      </c>
      <c r="B44" s="65"/>
      <c r="C44" s="65">
        <v>1381.39</v>
      </c>
      <c r="D44" s="65" t="s">
        <v>51</v>
      </c>
      <c r="E44" s="65">
        <v>1</v>
      </c>
    </row>
    <row r="45" spans="1:5" s="63" customFormat="1" ht="15.75" thickBot="1">
      <c r="A45" s="65" t="s">
        <v>64</v>
      </c>
      <c r="B45" s="65"/>
      <c r="C45" s="65">
        <v>4640</v>
      </c>
      <c r="D45" s="65" t="s">
        <v>58</v>
      </c>
      <c r="E45" s="65">
        <v>8</v>
      </c>
    </row>
    <row r="46" spans="1:5" s="63" customFormat="1" ht="15.75" thickBot="1">
      <c r="A46" s="65" t="s">
        <v>65</v>
      </c>
      <c r="B46" s="65"/>
      <c r="C46" s="65">
        <v>2367</v>
      </c>
      <c r="D46" s="65" t="s">
        <v>58</v>
      </c>
      <c r="E46" s="65">
        <v>3</v>
      </c>
    </row>
    <row r="47" spans="1:5" s="63" customFormat="1" ht="15.75" thickBot="1">
      <c r="A47" s="65" t="s">
        <v>78</v>
      </c>
      <c r="B47" s="65"/>
      <c r="C47" s="65">
        <v>1492.34</v>
      </c>
      <c r="D47" s="65" t="s">
        <v>51</v>
      </c>
      <c r="E47" s="65">
        <v>1</v>
      </c>
    </row>
    <row r="48" spans="1:5" s="63" customFormat="1" ht="15.75" thickBot="1">
      <c r="A48" s="65" t="s">
        <v>80</v>
      </c>
      <c r="B48" s="65"/>
      <c r="C48" s="65">
        <v>74147</v>
      </c>
      <c r="D48" s="65" t="s">
        <v>37</v>
      </c>
      <c r="E48" s="65">
        <v>1</v>
      </c>
    </row>
    <row r="49" spans="1:5" s="63" customFormat="1" ht="15.75" thickBot="1">
      <c r="A49" s="65" t="s">
        <v>26</v>
      </c>
      <c r="B49" s="65"/>
      <c r="C49" s="65">
        <v>540.28</v>
      </c>
      <c r="D49" s="65" t="s">
        <v>27</v>
      </c>
      <c r="E49" s="65">
        <v>2</v>
      </c>
    </row>
    <row r="50" spans="1:5" s="63" customFormat="1" ht="15.75" thickBot="1">
      <c r="A50" s="65" t="s">
        <v>81</v>
      </c>
      <c r="B50" s="65"/>
      <c r="C50" s="65">
        <v>5681</v>
      </c>
      <c r="D50" s="65" t="s">
        <v>51</v>
      </c>
      <c r="E50" s="65">
        <v>1</v>
      </c>
    </row>
    <row r="51" spans="1:5" s="63" customFormat="1" ht="15.75" thickBot="1">
      <c r="A51" s="65" t="s">
        <v>82</v>
      </c>
      <c r="B51" s="65"/>
      <c r="C51" s="65">
        <v>7458.36</v>
      </c>
      <c r="D51" s="65" t="s">
        <v>25</v>
      </c>
      <c r="E51" s="65">
        <v>12</v>
      </c>
    </row>
    <row r="52" spans="1:5" s="63" customFormat="1" ht="15.75" thickBot="1">
      <c r="A52" s="65" t="s">
        <v>83</v>
      </c>
      <c r="B52" s="65"/>
      <c r="C52" s="65">
        <v>4384</v>
      </c>
      <c r="D52" s="65" t="s">
        <v>58</v>
      </c>
      <c r="E52" s="65">
        <v>4</v>
      </c>
    </row>
    <row r="53" spans="1:5" s="55" customFormat="1" ht="29.25" outlineLevel="2" thickBot="1">
      <c r="A53" s="41" t="s">
        <v>23</v>
      </c>
      <c r="B53" s="52" t="e">
        <f>#REF!</f>
        <v>#REF!</v>
      </c>
      <c r="C53" s="53">
        <f>C54+C55</f>
        <v>4707.91</v>
      </c>
      <c r="D53" s="54"/>
      <c r="E53" s="54"/>
    </row>
    <row r="54" spans="1:5" s="63" customFormat="1" ht="15.75" thickBot="1">
      <c r="A54" s="65" t="s">
        <v>92</v>
      </c>
      <c r="B54" s="65"/>
      <c r="C54" s="65">
        <v>2460.9499999999998</v>
      </c>
      <c r="D54" s="65" t="s">
        <v>4</v>
      </c>
      <c r="E54" s="65">
        <v>10699.8</v>
      </c>
    </row>
    <row r="55" spans="1:5" s="63" customFormat="1" ht="15.75" thickBot="1">
      <c r="A55" s="65" t="s">
        <v>93</v>
      </c>
      <c r="B55" s="65"/>
      <c r="C55" s="65">
        <v>2246.96</v>
      </c>
      <c r="D55" s="65" t="s">
        <v>4</v>
      </c>
      <c r="E55" s="65">
        <v>10699.8</v>
      </c>
    </row>
    <row r="56" spans="1:5" s="55" customFormat="1" ht="29.25" outlineLevel="2" thickBot="1">
      <c r="A56" s="41" t="s">
        <v>19</v>
      </c>
      <c r="B56" s="52" t="e">
        <f>B58+#REF!</f>
        <v>#REF!</v>
      </c>
      <c r="C56" s="53">
        <f>C57+C58</f>
        <v>18189.66</v>
      </c>
      <c r="D56" s="54"/>
      <c r="E56" s="54"/>
    </row>
    <row r="57" spans="1:5" s="63" customFormat="1" ht="15.75" thickBot="1">
      <c r="A57" s="65" t="s">
        <v>66</v>
      </c>
      <c r="B57" s="65"/>
      <c r="C57" s="65">
        <v>8559.84</v>
      </c>
      <c r="D57" s="65" t="s">
        <v>4</v>
      </c>
      <c r="E57" s="65">
        <v>10699.8</v>
      </c>
    </row>
    <row r="58" spans="1:5" s="63" customFormat="1" ht="15.75" thickBot="1">
      <c r="A58" s="65" t="s">
        <v>67</v>
      </c>
      <c r="B58" s="65"/>
      <c r="C58" s="65">
        <v>9629.82</v>
      </c>
      <c r="D58" s="65" t="s">
        <v>4</v>
      </c>
      <c r="E58" s="65">
        <v>10699.8</v>
      </c>
    </row>
    <row r="59" spans="1:5" s="55" customFormat="1" ht="43.5" outlineLevel="2" thickBot="1">
      <c r="A59" s="41" t="s">
        <v>20</v>
      </c>
      <c r="B59" s="52" t="e">
        <f>#REF!</f>
        <v>#REF!</v>
      </c>
      <c r="C59" s="53">
        <f>C60</f>
        <v>606.91</v>
      </c>
      <c r="D59" s="54"/>
      <c r="E59" s="54"/>
    </row>
    <row r="60" spans="1:5" s="63" customFormat="1" ht="15.75" thickBot="1">
      <c r="A60" s="65" t="s">
        <v>16</v>
      </c>
      <c r="B60" s="65"/>
      <c r="C60" s="65">
        <v>606.91</v>
      </c>
      <c r="D60" s="65" t="s">
        <v>4</v>
      </c>
      <c r="E60" s="65">
        <v>427.4</v>
      </c>
    </row>
    <row r="61" spans="1:5" s="55" customFormat="1" ht="57.75" outlineLevel="2" thickBot="1">
      <c r="A61" s="41" t="s">
        <v>21</v>
      </c>
      <c r="B61" s="52" t="e">
        <f>SUM(#REF!)</f>
        <v>#REF!</v>
      </c>
      <c r="C61" s="53">
        <f>SUM(C62:C64)</f>
        <v>48388.509999999995</v>
      </c>
      <c r="D61" s="54"/>
      <c r="E61" s="54"/>
    </row>
    <row r="62" spans="1:5" s="63" customFormat="1" ht="15.75" thickBot="1">
      <c r="A62" s="65" t="s">
        <v>98</v>
      </c>
      <c r="B62" s="65"/>
      <c r="C62" s="65">
        <v>84.03</v>
      </c>
      <c r="D62" s="65" t="s">
        <v>4</v>
      </c>
      <c r="E62" s="65">
        <v>4942.84</v>
      </c>
    </row>
    <row r="63" spans="1:5" s="63" customFormat="1" ht="15.75" thickBot="1">
      <c r="A63" s="65" t="s">
        <v>72</v>
      </c>
      <c r="B63" s="65"/>
      <c r="C63" s="65">
        <v>24903.79</v>
      </c>
      <c r="D63" s="65" t="s">
        <v>4</v>
      </c>
      <c r="E63" s="65">
        <v>10164.799999999999</v>
      </c>
    </row>
    <row r="64" spans="1:5" s="63" customFormat="1" ht="15.75" thickBot="1">
      <c r="A64" s="65" t="s">
        <v>73</v>
      </c>
      <c r="B64" s="65"/>
      <c r="C64" s="65">
        <v>23400.69</v>
      </c>
      <c r="D64" s="65" t="s">
        <v>4</v>
      </c>
      <c r="E64" s="65">
        <v>9551.2999999999993</v>
      </c>
    </row>
    <row r="65" spans="1:6" s="62" customFormat="1" ht="14.25">
      <c r="A65" s="60" t="s">
        <v>39</v>
      </c>
      <c r="B65" s="60"/>
      <c r="C65" s="61">
        <f>C66</f>
        <v>2400</v>
      </c>
      <c r="D65" s="60"/>
      <c r="E65" s="60"/>
    </row>
    <row r="66" spans="1:6" s="9" customFormat="1" ht="45" outlineLevel="2">
      <c r="A66" s="58" t="s">
        <v>32</v>
      </c>
      <c r="B66" s="59">
        <f>C66/1.18</f>
        <v>2033.898305084746</v>
      </c>
      <c r="C66" s="30">
        <f>E66*5*12</f>
        <v>2400</v>
      </c>
      <c r="D66" s="27" t="s">
        <v>5</v>
      </c>
      <c r="E66" s="30">
        <v>40</v>
      </c>
    </row>
    <row r="67" spans="1:6" s="9" customFormat="1" outlineLevel="2">
      <c r="A67" s="14" t="s">
        <v>94</v>
      </c>
      <c r="B67" s="15" t="e">
        <f>B13+B16+B19+#REF!+B35+B49+B50+B51+B52+B53+B56+B59+B61+#REF!</f>
        <v>#REF!</v>
      </c>
      <c r="C67" s="28">
        <f>C13+C16+C19+C22+C29+C35+C53+C56+C59+C61</f>
        <v>365995.91999999993</v>
      </c>
      <c r="D67" s="29" t="s">
        <v>100</v>
      </c>
      <c r="E67" s="29"/>
    </row>
    <row r="68" spans="1:6" s="9" customFormat="1" outlineLevel="2">
      <c r="A68" s="14" t="s">
        <v>95</v>
      </c>
      <c r="B68" s="16"/>
      <c r="C68" s="28">
        <f>C67*1.2+C65</f>
        <v>441595.10399999988</v>
      </c>
      <c r="D68" s="29" t="s">
        <v>100</v>
      </c>
      <c r="E68" s="29"/>
    </row>
    <row r="69" spans="1:6" s="9" customFormat="1" outlineLevel="2">
      <c r="A69" s="14" t="s">
        <v>96</v>
      </c>
      <c r="B69" s="16"/>
      <c r="C69" s="28">
        <f>C4+C6+C9-C68</f>
        <v>604437.87860000017</v>
      </c>
      <c r="D69" s="29" t="s">
        <v>100</v>
      </c>
      <c r="E69" s="29"/>
    </row>
    <row r="70" spans="1:6" s="9" customFormat="1" ht="28.5" outlineLevel="2">
      <c r="A70" s="2" t="s">
        <v>97</v>
      </c>
      <c r="B70" s="16"/>
      <c r="C70" s="28">
        <f>C69+C8</f>
        <v>590292.71860000025</v>
      </c>
      <c r="D70" s="29" t="s">
        <v>100</v>
      </c>
      <c r="E70" s="28"/>
    </row>
    <row r="71" spans="1:6" s="9" customFormat="1" outlineLevel="2">
      <c r="A71" s="66" t="s">
        <v>99</v>
      </c>
      <c r="B71" s="67">
        <v>125000</v>
      </c>
      <c r="C71" s="68">
        <v>125000</v>
      </c>
      <c r="D71" s="29" t="s">
        <v>100</v>
      </c>
      <c r="E71" s="68"/>
    </row>
    <row r="72" spans="1:6" s="9" customFormat="1" outlineLevel="2">
      <c r="A72" s="17"/>
      <c r="B72" s="18"/>
      <c r="C72" s="31"/>
      <c r="D72" s="31"/>
      <c r="E72" s="31"/>
    </row>
    <row r="73" spans="1:6">
      <c r="A73" s="12"/>
      <c r="B73" s="13"/>
      <c r="C73" s="32"/>
      <c r="D73" s="33"/>
      <c r="E73" s="33"/>
    </row>
    <row r="74" spans="1:6">
      <c r="A74" s="19"/>
      <c r="B74" s="20"/>
      <c r="C74" s="34"/>
      <c r="D74" s="34"/>
      <c r="E74" s="34"/>
    </row>
    <row r="75" spans="1:6" s="9" customFormat="1" outlineLevel="2">
      <c r="A75" s="17"/>
      <c r="B75" s="18"/>
      <c r="C75" s="31"/>
      <c r="D75" s="31"/>
      <c r="E75" s="31"/>
    </row>
    <row r="76" spans="1:6">
      <c r="A76" s="12"/>
      <c r="B76" s="21"/>
      <c r="C76" s="32"/>
      <c r="D76" s="33"/>
      <c r="E76" s="33"/>
      <c r="F76" s="8"/>
    </row>
    <row r="77" spans="1:6" ht="16.5" customHeight="1">
      <c r="A77" s="12"/>
      <c r="B77" s="22"/>
      <c r="C77" s="32"/>
      <c r="D77" s="33"/>
      <c r="E77" s="33"/>
    </row>
    <row r="78" spans="1:6">
      <c r="A78" s="12"/>
      <c r="B78" s="22"/>
      <c r="C78" s="32"/>
      <c r="D78" s="33"/>
      <c r="E78" s="33"/>
    </row>
    <row r="79" spans="1:6">
      <c r="A79" s="12"/>
      <c r="B79" s="22"/>
      <c r="C79" s="32"/>
      <c r="D79" s="32"/>
      <c r="E79" s="33"/>
    </row>
  </sheetData>
  <mergeCells count="4">
    <mergeCell ref="A1:E1"/>
    <mergeCell ref="A12:E12"/>
    <mergeCell ref="C2:E2"/>
    <mergeCell ref="A5:E5"/>
  </mergeCells>
  <hyperlinks>
    <hyperlink ref="D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rowBreaks count="1" manualBreakCount="1">
    <brk id="70" max="4" man="1"/>
  </rowBreaks>
  <colBreaks count="1" manualBreakCount="1">
    <brk id="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90"/>
  <sheetViews>
    <sheetView topLeftCell="A67" workbookViewId="0">
      <selection activeCell="C91" sqref="C91"/>
    </sheetView>
  </sheetViews>
  <sheetFormatPr defaultRowHeight="15"/>
  <cols>
    <col min="1" max="1" width="44.5703125" customWidth="1"/>
    <col min="2" max="2" width="44.5703125" style="63" hidden="1" customWidth="1"/>
  </cols>
  <sheetData>
    <row r="2" spans="1:5">
      <c r="A2" s="63"/>
      <c r="C2" s="63"/>
      <c r="D2" s="63"/>
      <c r="E2" s="63"/>
    </row>
    <row r="3" spans="1:5">
      <c r="A3" s="63"/>
      <c r="C3" s="63"/>
      <c r="D3" s="63"/>
      <c r="E3" s="63"/>
    </row>
    <row r="4" spans="1:5" ht="15.75" thickBot="1">
      <c r="A4" s="63"/>
      <c r="C4" s="63"/>
      <c r="D4" s="63"/>
      <c r="E4" s="63"/>
    </row>
    <row r="5" spans="1:5" ht="15.75" thickBot="1">
      <c r="A5" s="64" t="s">
        <v>33</v>
      </c>
      <c r="B5" s="64"/>
      <c r="C5" s="64" t="s">
        <v>34</v>
      </c>
      <c r="D5" s="64" t="s">
        <v>35</v>
      </c>
      <c r="E5" s="64" t="s">
        <v>36</v>
      </c>
    </row>
    <row r="6" spans="1:5" s="38" customFormat="1" ht="15.75" thickBot="1">
      <c r="A6" s="37" t="s">
        <v>46</v>
      </c>
      <c r="B6" s="37"/>
      <c r="C6" s="37">
        <v>23730.560000000001</v>
      </c>
      <c r="D6" s="37" t="s">
        <v>11</v>
      </c>
      <c r="E6" s="37">
        <v>448</v>
      </c>
    </row>
    <row r="7" spans="1:5" ht="15.75" thickBot="1">
      <c r="A7" s="65"/>
      <c r="B7" s="65"/>
      <c r="C7" s="65">
        <v>23730.560000000001</v>
      </c>
      <c r="D7" s="65"/>
      <c r="E7" s="65">
        <v>448</v>
      </c>
    </row>
    <row r="8" spans="1:5" s="38" customFormat="1" ht="15.75" thickBot="1">
      <c r="A8" s="37" t="s">
        <v>47</v>
      </c>
      <c r="B8" s="37"/>
      <c r="C8" s="37">
        <v>23412.74</v>
      </c>
      <c r="D8" s="37" t="s">
        <v>11</v>
      </c>
      <c r="E8" s="37">
        <v>442</v>
      </c>
    </row>
    <row r="9" spans="1:5" ht="15.75" thickBot="1">
      <c r="A9" s="65"/>
      <c r="B9" s="65"/>
      <c r="C9" s="65">
        <v>23412.74</v>
      </c>
      <c r="D9" s="65"/>
      <c r="E9" s="65">
        <v>442</v>
      </c>
    </row>
    <row r="10" spans="1:5" s="38" customFormat="1" ht="15.75" thickBot="1">
      <c r="A10" s="37" t="s">
        <v>28</v>
      </c>
      <c r="B10" s="37"/>
      <c r="C10" s="37">
        <v>484.53</v>
      </c>
      <c r="D10" s="37" t="s">
        <v>29</v>
      </c>
      <c r="E10" s="37">
        <v>1</v>
      </c>
    </row>
    <row r="11" spans="1:5" ht="15.75" thickBot="1">
      <c r="A11" s="65"/>
      <c r="B11" s="65"/>
      <c r="C11" s="65">
        <v>484.53</v>
      </c>
      <c r="D11" s="65"/>
      <c r="E11" s="65">
        <v>1</v>
      </c>
    </row>
    <row r="12" spans="1:5" s="38" customFormat="1" ht="15.75" thickBot="1">
      <c r="A12" s="37" t="s">
        <v>48</v>
      </c>
      <c r="B12" s="37"/>
      <c r="C12" s="37">
        <v>962.98</v>
      </c>
      <c r="D12" s="37" t="s">
        <v>4</v>
      </c>
      <c r="E12" s="37">
        <v>10699.8</v>
      </c>
    </row>
    <row r="13" spans="1:5" ht="15.75" thickBot="1">
      <c r="A13" s="65"/>
      <c r="B13" s="65"/>
      <c r="C13" s="65">
        <v>962.98</v>
      </c>
      <c r="D13" s="65"/>
      <c r="E13" s="65">
        <v>10699.8</v>
      </c>
    </row>
    <row r="14" spans="1:5" s="38" customFormat="1" ht="15.75" thickBot="1">
      <c r="A14" s="37" t="s">
        <v>49</v>
      </c>
      <c r="B14" s="37"/>
      <c r="C14" s="37">
        <v>962.98</v>
      </c>
      <c r="D14" s="37" t="s">
        <v>4</v>
      </c>
      <c r="E14" s="37">
        <v>10699.8</v>
      </c>
    </row>
    <row r="15" spans="1:5" ht="15.75" thickBot="1">
      <c r="A15" s="65"/>
      <c r="B15" s="65"/>
      <c r="C15" s="65">
        <v>962.98</v>
      </c>
      <c r="D15" s="65"/>
      <c r="E15" s="65">
        <v>10699.8</v>
      </c>
    </row>
    <row r="16" spans="1:5" s="38" customFormat="1" ht="15.75" thickBot="1">
      <c r="A16" s="37" t="s">
        <v>16</v>
      </c>
      <c r="B16" s="37"/>
      <c r="C16" s="37">
        <v>606.91</v>
      </c>
      <c r="D16" s="37" t="s">
        <v>4</v>
      </c>
      <c r="E16" s="37">
        <v>427.4</v>
      </c>
    </row>
    <row r="17" spans="1:5" ht="15.75" thickBot="1">
      <c r="A17" s="65"/>
      <c r="B17" s="65"/>
      <c r="C17" s="65">
        <v>606.91</v>
      </c>
      <c r="D17" s="65"/>
      <c r="E17" s="65">
        <v>427.4</v>
      </c>
    </row>
    <row r="18" spans="1:5" s="38" customFormat="1" ht="15.75" thickBot="1">
      <c r="A18" s="37" t="s">
        <v>24</v>
      </c>
      <c r="B18" s="37"/>
      <c r="C18" s="37">
        <v>2428.08</v>
      </c>
      <c r="D18" s="37" t="s">
        <v>25</v>
      </c>
      <c r="E18" s="37">
        <v>3</v>
      </c>
    </row>
    <row r="19" spans="1:5" ht="15.75" thickBot="1">
      <c r="A19" s="65"/>
      <c r="B19" s="65"/>
      <c r="C19" s="65">
        <v>2428.08</v>
      </c>
      <c r="D19" s="65"/>
      <c r="E19" s="65">
        <v>3</v>
      </c>
    </row>
    <row r="20" spans="1:5" s="38" customFormat="1" ht="15.75" thickBot="1">
      <c r="A20" s="37" t="s">
        <v>50</v>
      </c>
      <c r="B20" s="37"/>
      <c r="C20" s="37">
        <v>215.6</v>
      </c>
      <c r="D20" s="37" t="s">
        <v>51</v>
      </c>
      <c r="E20" s="37">
        <v>1</v>
      </c>
    </row>
    <row r="21" spans="1:5" ht="15.75" thickBot="1">
      <c r="A21" s="65"/>
      <c r="B21" s="65"/>
      <c r="C21" s="65">
        <v>215.6</v>
      </c>
      <c r="D21" s="65"/>
      <c r="E21" s="65">
        <v>1</v>
      </c>
    </row>
    <row r="22" spans="1:5" s="38" customFormat="1" ht="15.75" thickBot="1">
      <c r="A22" s="37" t="s">
        <v>52</v>
      </c>
      <c r="B22" s="37"/>
      <c r="C22" s="37">
        <v>2488.5500000000002</v>
      </c>
      <c r="D22" s="37" t="s">
        <v>51</v>
      </c>
      <c r="E22" s="37">
        <v>1</v>
      </c>
    </row>
    <row r="23" spans="1:5" ht="15.75" thickBot="1">
      <c r="A23" s="65"/>
      <c r="B23" s="65"/>
      <c r="C23" s="65">
        <v>2488.5500000000002</v>
      </c>
      <c r="D23" s="65"/>
      <c r="E23" s="65">
        <v>1</v>
      </c>
    </row>
    <row r="24" spans="1:5" s="38" customFormat="1" ht="15.75" thickBot="1">
      <c r="A24" s="37" t="s">
        <v>52</v>
      </c>
      <c r="B24" s="37"/>
      <c r="C24" s="37">
        <v>5224.9799999999996</v>
      </c>
      <c r="D24" s="37" t="s">
        <v>51</v>
      </c>
      <c r="E24" s="37">
        <v>3</v>
      </c>
    </row>
    <row r="25" spans="1:5" ht="15.75" thickBot="1">
      <c r="A25" s="65"/>
      <c r="B25" s="65"/>
      <c r="C25" s="65">
        <v>5224.9799999999996</v>
      </c>
      <c r="D25" s="65"/>
      <c r="E25" s="65">
        <v>3</v>
      </c>
    </row>
    <row r="26" spans="1:5" s="38" customFormat="1" ht="15.75" thickBot="1">
      <c r="A26" s="37" t="s">
        <v>53</v>
      </c>
      <c r="B26" s="37"/>
      <c r="C26" s="37">
        <v>71.760000000000005</v>
      </c>
      <c r="D26" s="37" t="s">
        <v>51</v>
      </c>
      <c r="E26" s="37">
        <v>1</v>
      </c>
    </row>
    <row r="27" spans="1:5" ht="15.75" thickBot="1">
      <c r="A27" s="65"/>
      <c r="B27" s="65"/>
      <c r="C27" s="65">
        <v>71.760000000000005</v>
      </c>
      <c r="D27" s="65"/>
      <c r="E27" s="65">
        <v>1</v>
      </c>
    </row>
    <row r="28" spans="1:5" s="38" customFormat="1" ht="15.75" thickBot="1">
      <c r="A28" s="37" t="s">
        <v>54</v>
      </c>
      <c r="B28" s="37"/>
      <c r="C28" s="37">
        <v>1000.14</v>
      </c>
      <c r="D28" s="37" t="s">
        <v>51</v>
      </c>
      <c r="E28" s="37">
        <v>3</v>
      </c>
    </row>
    <row r="29" spans="1:5" ht="15.75" thickBot="1">
      <c r="A29" s="65"/>
      <c r="B29" s="65"/>
      <c r="C29" s="65">
        <v>1000.14</v>
      </c>
      <c r="D29" s="65"/>
      <c r="E29" s="65">
        <v>3</v>
      </c>
    </row>
    <row r="30" spans="1:5" ht="15.75" thickBot="1">
      <c r="A30" s="65" t="s">
        <v>55</v>
      </c>
      <c r="B30" s="65"/>
      <c r="C30" s="65">
        <v>84.03</v>
      </c>
      <c r="D30" s="65" t="s">
        <v>4</v>
      </c>
      <c r="E30" s="65">
        <v>4942.84</v>
      </c>
    </row>
    <row r="31" spans="1:5" ht="15.75" thickBot="1">
      <c r="A31" s="65"/>
      <c r="B31" s="65"/>
      <c r="C31" s="65">
        <v>84.03</v>
      </c>
      <c r="D31" s="65"/>
      <c r="E31" s="65">
        <v>4942.84</v>
      </c>
    </row>
    <row r="32" spans="1:5" s="38" customFormat="1" ht="15.75" thickBot="1">
      <c r="A32" s="37" t="s">
        <v>56</v>
      </c>
      <c r="B32" s="37"/>
      <c r="C32" s="37">
        <v>381.43</v>
      </c>
      <c r="D32" s="37" t="s">
        <v>37</v>
      </c>
      <c r="E32" s="37">
        <v>1</v>
      </c>
    </row>
    <row r="33" spans="1:5" ht="15.75" thickBot="1">
      <c r="A33" s="65"/>
      <c r="B33" s="65"/>
      <c r="C33" s="65">
        <v>381.43</v>
      </c>
      <c r="D33" s="65"/>
      <c r="E33" s="65">
        <v>1</v>
      </c>
    </row>
    <row r="34" spans="1:5" s="38" customFormat="1" ht="15.75" thickBot="1">
      <c r="A34" s="37" t="s">
        <v>57</v>
      </c>
      <c r="B34" s="37"/>
      <c r="C34" s="37">
        <v>2807</v>
      </c>
      <c r="D34" s="37" t="s">
        <v>58</v>
      </c>
      <c r="E34" s="37">
        <v>10</v>
      </c>
    </row>
    <row r="35" spans="1:5" ht="15.75" thickBot="1">
      <c r="A35" s="65"/>
      <c r="B35" s="65"/>
      <c r="C35" s="65">
        <v>2807</v>
      </c>
      <c r="D35" s="65"/>
      <c r="E35" s="65">
        <v>10</v>
      </c>
    </row>
    <row r="36" spans="1:5" s="38" customFormat="1" ht="15.75" thickBot="1">
      <c r="A36" s="37" t="s">
        <v>59</v>
      </c>
      <c r="B36" s="37"/>
      <c r="C36" s="37">
        <v>2915.55</v>
      </c>
      <c r="D36" s="37" t="s">
        <v>51</v>
      </c>
      <c r="E36" s="37">
        <v>11</v>
      </c>
    </row>
    <row r="37" spans="1:5" ht="15.75" thickBot="1">
      <c r="A37" s="65"/>
      <c r="B37" s="65"/>
      <c r="C37" s="65">
        <v>2915.55</v>
      </c>
      <c r="D37" s="65"/>
      <c r="E37" s="65">
        <v>11</v>
      </c>
    </row>
    <row r="38" spans="1:5" s="38" customFormat="1" ht="15.75" thickBot="1">
      <c r="A38" s="37" t="s">
        <v>60</v>
      </c>
      <c r="B38" s="37"/>
      <c r="C38" s="37">
        <v>4675.83</v>
      </c>
      <c r="D38" s="37" t="s">
        <v>61</v>
      </c>
      <c r="E38" s="37">
        <v>1</v>
      </c>
    </row>
    <row r="39" spans="1:5" ht="15.75" thickBot="1">
      <c r="A39" s="65"/>
      <c r="B39" s="65"/>
      <c r="C39" s="65">
        <v>4675.83</v>
      </c>
      <c r="D39" s="65"/>
      <c r="E39" s="65">
        <v>1</v>
      </c>
    </row>
    <row r="40" spans="1:5" s="38" customFormat="1" ht="15.75" thickBot="1">
      <c r="A40" s="37" t="s">
        <v>62</v>
      </c>
      <c r="B40" s="37"/>
      <c r="C40" s="37">
        <v>1381.39</v>
      </c>
      <c r="D40" s="37" t="s">
        <v>51</v>
      </c>
      <c r="E40" s="37">
        <v>1</v>
      </c>
    </row>
    <row r="41" spans="1:5" ht="15.75" thickBot="1">
      <c r="A41" s="65"/>
      <c r="B41" s="65"/>
      <c r="C41" s="65">
        <v>1381.39</v>
      </c>
      <c r="D41" s="65"/>
      <c r="E41" s="65">
        <v>1</v>
      </c>
    </row>
    <row r="42" spans="1:5" s="38" customFormat="1" ht="15.75" thickBot="1">
      <c r="A42" s="37" t="s">
        <v>63</v>
      </c>
      <c r="B42" s="37"/>
      <c r="C42" s="37">
        <v>521.1</v>
      </c>
      <c r="D42" s="37" t="s">
        <v>4</v>
      </c>
      <c r="E42" s="37">
        <v>0.7</v>
      </c>
    </row>
    <row r="43" spans="1:5" ht="15.75" thickBot="1">
      <c r="A43" s="65"/>
      <c r="B43" s="65"/>
      <c r="C43" s="65">
        <v>521.1</v>
      </c>
      <c r="D43" s="65"/>
      <c r="E43" s="65">
        <v>0.7</v>
      </c>
    </row>
    <row r="44" spans="1:5" s="38" customFormat="1" ht="15.75" thickBot="1">
      <c r="A44" s="37" t="s">
        <v>64</v>
      </c>
      <c r="B44" s="37"/>
      <c r="C44" s="37">
        <v>4640</v>
      </c>
      <c r="D44" s="37" t="s">
        <v>58</v>
      </c>
      <c r="E44" s="37">
        <v>8</v>
      </c>
    </row>
    <row r="45" spans="1:5" ht="15.75" thickBot="1">
      <c r="A45" s="65"/>
      <c r="B45" s="65"/>
      <c r="C45" s="65">
        <v>4640</v>
      </c>
      <c r="D45" s="65"/>
      <c r="E45" s="65">
        <v>8</v>
      </c>
    </row>
    <row r="46" spans="1:5" s="38" customFormat="1" ht="15.75" thickBot="1">
      <c r="A46" s="37" t="s">
        <v>65</v>
      </c>
      <c r="B46" s="37"/>
      <c r="C46" s="37">
        <v>2367</v>
      </c>
      <c r="D46" s="37" t="s">
        <v>58</v>
      </c>
      <c r="E46" s="37">
        <v>3</v>
      </c>
    </row>
    <row r="47" spans="1:5" ht="15.75" thickBot="1">
      <c r="A47" s="65"/>
      <c r="B47" s="65"/>
      <c r="C47" s="65">
        <v>2367</v>
      </c>
      <c r="D47" s="65"/>
      <c r="E47" s="65">
        <v>3</v>
      </c>
    </row>
    <row r="48" spans="1:5" s="38" customFormat="1" ht="15.75" thickBot="1">
      <c r="A48" s="37" t="s">
        <v>66</v>
      </c>
      <c r="B48" s="37"/>
      <c r="C48" s="37">
        <v>8559.84</v>
      </c>
      <c r="D48" s="37" t="s">
        <v>4</v>
      </c>
      <c r="E48" s="37">
        <v>10699.8</v>
      </c>
    </row>
    <row r="49" spans="1:5" ht="15.75" thickBot="1">
      <c r="A49" s="65"/>
      <c r="B49" s="65"/>
      <c r="C49" s="65">
        <v>8559.84</v>
      </c>
      <c r="D49" s="65"/>
      <c r="E49" s="65">
        <v>10699.8</v>
      </c>
    </row>
    <row r="50" spans="1:5" s="38" customFormat="1" ht="15.75" thickBot="1">
      <c r="A50" s="37" t="s">
        <v>67</v>
      </c>
      <c r="B50" s="37"/>
      <c r="C50" s="37">
        <v>9629.82</v>
      </c>
      <c r="D50" s="37" t="s">
        <v>4</v>
      </c>
      <c r="E50" s="37">
        <v>10699.8</v>
      </c>
    </row>
    <row r="51" spans="1:5" ht="15.75" thickBot="1">
      <c r="A51" s="65"/>
      <c r="B51" s="65"/>
      <c r="C51" s="65">
        <v>9629.82</v>
      </c>
      <c r="D51" s="65"/>
      <c r="E51" s="65">
        <v>10699.8</v>
      </c>
    </row>
    <row r="52" spans="1:5" s="38" customFormat="1" ht="15.75" thickBot="1">
      <c r="A52" s="37" t="s">
        <v>68</v>
      </c>
      <c r="B52" s="37"/>
      <c r="C52" s="37">
        <v>2460.9499999999998</v>
      </c>
      <c r="D52" s="37" t="s">
        <v>4</v>
      </c>
      <c r="E52" s="37">
        <v>10699.8</v>
      </c>
    </row>
    <row r="53" spans="1:5" ht="15.75" thickBot="1">
      <c r="A53" s="65"/>
      <c r="B53" s="65"/>
      <c r="C53" s="65">
        <v>2460.9499999999998</v>
      </c>
      <c r="D53" s="65"/>
      <c r="E53" s="65">
        <v>10699.8</v>
      </c>
    </row>
    <row r="54" spans="1:5" s="38" customFormat="1" ht="15.75" thickBot="1">
      <c r="A54" s="37" t="s">
        <v>69</v>
      </c>
      <c r="B54" s="37"/>
      <c r="C54" s="37">
        <v>2246.96</v>
      </c>
      <c r="D54" s="37" t="s">
        <v>4</v>
      </c>
      <c r="E54" s="37">
        <v>10699.8</v>
      </c>
    </row>
    <row r="55" spans="1:5" ht="15.75" thickBot="1">
      <c r="A55" s="65"/>
      <c r="B55" s="65"/>
      <c r="C55" s="65">
        <v>2246.96</v>
      </c>
      <c r="D55" s="65"/>
      <c r="E55" s="65">
        <v>10699.8</v>
      </c>
    </row>
    <row r="56" spans="1:5" s="38" customFormat="1" ht="15.75" thickBot="1">
      <c r="A56" s="37" t="s">
        <v>70</v>
      </c>
      <c r="B56" s="37"/>
      <c r="C56" s="37">
        <v>13042.94</v>
      </c>
      <c r="D56" s="37" t="s">
        <v>4</v>
      </c>
      <c r="E56" s="37">
        <v>8203.1</v>
      </c>
    </row>
    <row r="57" spans="1:5" ht="15.75" thickBot="1">
      <c r="A57" s="65"/>
      <c r="B57" s="65"/>
      <c r="C57" s="65">
        <v>13042.94</v>
      </c>
      <c r="D57" s="65"/>
      <c r="E57" s="65">
        <v>8203.1</v>
      </c>
    </row>
    <row r="58" spans="1:5" s="38" customFormat="1" ht="15.75" thickBot="1">
      <c r="A58" s="37" t="s">
        <v>71</v>
      </c>
      <c r="B58" s="37"/>
      <c r="C58" s="37">
        <v>14064.69</v>
      </c>
      <c r="D58" s="37" t="s">
        <v>4</v>
      </c>
      <c r="E58" s="37">
        <v>8472.7000000000007</v>
      </c>
    </row>
    <row r="59" spans="1:5" ht="15.75" thickBot="1">
      <c r="A59" s="65"/>
      <c r="B59" s="65"/>
      <c r="C59" s="65">
        <v>14064.69</v>
      </c>
      <c r="D59" s="65"/>
      <c r="E59" s="65">
        <v>8472.7000000000007</v>
      </c>
    </row>
    <row r="60" spans="1:5" ht="15.75" thickBot="1">
      <c r="A60" s="65" t="s">
        <v>72</v>
      </c>
      <c r="B60" s="65"/>
      <c r="C60" s="65">
        <v>24903.79</v>
      </c>
      <c r="D60" s="65" t="s">
        <v>4</v>
      </c>
      <c r="E60" s="65">
        <v>10164.799999999999</v>
      </c>
    </row>
    <row r="61" spans="1:5" ht="15.75" thickBot="1">
      <c r="A61" s="65"/>
      <c r="B61" s="65"/>
      <c r="C61" s="65">
        <v>24903.79</v>
      </c>
      <c r="D61" s="65"/>
      <c r="E61" s="65">
        <v>10164.799999999999</v>
      </c>
    </row>
    <row r="62" spans="1:5" ht="15.75" thickBot="1">
      <c r="A62" s="65" t="s">
        <v>73</v>
      </c>
      <c r="B62" s="65"/>
      <c r="C62" s="65">
        <v>23400.69</v>
      </c>
      <c r="D62" s="65" t="s">
        <v>4</v>
      </c>
      <c r="E62" s="65">
        <v>9551.2999999999993</v>
      </c>
    </row>
    <row r="63" spans="1:5" ht="15.75" thickBot="1">
      <c r="A63" s="65"/>
      <c r="B63" s="65"/>
      <c r="C63" s="65">
        <v>23400.69</v>
      </c>
      <c r="D63" s="65"/>
      <c r="E63" s="65">
        <v>9551.2999999999993</v>
      </c>
    </row>
    <row r="64" spans="1:5" s="38" customFormat="1" ht="15.75" thickBot="1">
      <c r="A64" s="37" t="s">
        <v>74</v>
      </c>
      <c r="B64" s="37"/>
      <c r="C64" s="37">
        <v>40231.25</v>
      </c>
      <c r="D64" s="37" t="s">
        <v>4</v>
      </c>
      <c r="E64" s="37">
        <v>10699.8</v>
      </c>
    </row>
    <row r="65" spans="1:5" ht="15.75" thickBot="1">
      <c r="A65" s="65"/>
      <c r="B65" s="65"/>
      <c r="C65" s="65">
        <v>40231.25</v>
      </c>
      <c r="D65" s="65"/>
      <c r="E65" s="65">
        <v>10699.8</v>
      </c>
    </row>
    <row r="66" spans="1:5" s="38" customFormat="1" ht="15.75" thickBot="1">
      <c r="A66" s="37" t="s">
        <v>75</v>
      </c>
      <c r="B66" s="37"/>
      <c r="C66" s="37">
        <v>42264.21</v>
      </c>
      <c r="D66" s="37" t="s">
        <v>4</v>
      </c>
      <c r="E66" s="37">
        <v>10699.8</v>
      </c>
    </row>
    <row r="67" spans="1:5" ht="15.75" thickBot="1">
      <c r="A67" s="65"/>
      <c r="B67" s="65"/>
      <c r="C67" s="65">
        <v>42264.21</v>
      </c>
      <c r="D67" s="65"/>
      <c r="E67" s="65">
        <v>10699.8</v>
      </c>
    </row>
    <row r="68" spans="1:5" s="38" customFormat="1" ht="15.75" thickBot="1">
      <c r="A68" s="37" t="s">
        <v>76</v>
      </c>
      <c r="B68" s="37"/>
      <c r="C68" s="37">
        <v>855.98</v>
      </c>
      <c r="D68" s="37" t="s">
        <v>4</v>
      </c>
      <c r="E68" s="37">
        <v>10699.8</v>
      </c>
    </row>
    <row r="69" spans="1:5" ht="15.75" thickBot="1">
      <c r="A69" s="65"/>
      <c r="B69" s="65"/>
      <c r="C69" s="65">
        <v>855.98</v>
      </c>
      <c r="D69" s="65"/>
      <c r="E69" s="65">
        <v>10699.8</v>
      </c>
    </row>
    <row r="70" spans="1:5" s="38" customFormat="1" ht="15.75" thickBot="1">
      <c r="A70" s="37" t="s">
        <v>77</v>
      </c>
      <c r="B70" s="37"/>
      <c r="C70" s="37">
        <v>962.98</v>
      </c>
      <c r="D70" s="37" t="s">
        <v>4</v>
      </c>
      <c r="E70" s="37">
        <v>10699.8</v>
      </c>
    </row>
    <row r="71" spans="1:5" ht="15.75" thickBot="1">
      <c r="A71" s="65"/>
      <c r="B71" s="65"/>
      <c r="C71" s="65">
        <v>962.98</v>
      </c>
      <c r="D71" s="65"/>
      <c r="E71" s="65">
        <v>10699.8</v>
      </c>
    </row>
    <row r="72" spans="1:5" s="38" customFormat="1" ht="15.75" thickBot="1">
      <c r="A72" s="37" t="s">
        <v>78</v>
      </c>
      <c r="B72" s="37"/>
      <c r="C72" s="37">
        <v>1492.34</v>
      </c>
      <c r="D72" s="37" t="s">
        <v>51</v>
      </c>
      <c r="E72" s="37">
        <v>1</v>
      </c>
    </row>
    <row r="73" spans="1:5" ht="15.75" thickBot="1">
      <c r="A73" s="65"/>
      <c r="B73" s="65"/>
      <c r="C73" s="65">
        <v>1492.34</v>
      </c>
      <c r="D73" s="65"/>
      <c r="E73" s="65">
        <v>1</v>
      </c>
    </row>
    <row r="74" spans="1:5" s="38" customFormat="1" ht="15.75" thickBot="1">
      <c r="A74" s="37" t="s">
        <v>79</v>
      </c>
      <c r="B74" s="37"/>
      <c r="C74" s="37">
        <v>4065.92</v>
      </c>
      <c r="D74" s="37" t="s">
        <v>4</v>
      </c>
      <c r="E74" s="37">
        <v>10699.8</v>
      </c>
    </row>
    <row r="75" spans="1:5" ht="15.75" thickBot="1">
      <c r="A75" s="65"/>
      <c r="B75" s="65"/>
      <c r="C75" s="65">
        <v>4065.92</v>
      </c>
      <c r="D75" s="65"/>
      <c r="E75" s="65">
        <v>10699.8</v>
      </c>
    </row>
    <row r="76" spans="1:5" s="38" customFormat="1" ht="15.75" thickBot="1">
      <c r="A76" s="37" t="s">
        <v>79</v>
      </c>
      <c r="B76" s="37"/>
      <c r="C76" s="37">
        <v>4065.92</v>
      </c>
      <c r="D76" s="37" t="s">
        <v>4</v>
      </c>
      <c r="E76" s="37">
        <v>10699.8</v>
      </c>
    </row>
    <row r="77" spans="1:5" ht="15.75" thickBot="1">
      <c r="A77" s="65"/>
      <c r="B77" s="65"/>
      <c r="C77" s="65">
        <v>4065.92</v>
      </c>
      <c r="D77" s="65"/>
      <c r="E77" s="65">
        <v>10699.8</v>
      </c>
    </row>
    <row r="78" spans="1:5" s="38" customFormat="1" ht="15.75" thickBot="1">
      <c r="A78" s="37" t="s">
        <v>31</v>
      </c>
      <c r="B78" s="37"/>
      <c r="C78" s="37">
        <v>173.86</v>
      </c>
      <c r="D78" s="37" t="s">
        <v>51</v>
      </c>
      <c r="E78" s="37">
        <v>2</v>
      </c>
    </row>
    <row r="79" spans="1:5" ht="15.75" thickBot="1">
      <c r="A79" s="65"/>
      <c r="B79" s="65"/>
      <c r="C79" s="65">
        <v>173.86</v>
      </c>
      <c r="D79" s="65"/>
      <c r="E79" s="65">
        <v>2</v>
      </c>
    </row>
    <row r="80" spans="1:5" s="38" customFormat="1" ht="15.75" thickBot="1">
      <c r="A80" s="37" t="s">
        <v>80</v>
      </c>
      <c r="B80" s="37"/>
      <c r="C80" s="37">
        <v>74147</v>
      </c>
      <c r="D80" s="37" t="s">
        <v>37</v>
      </c>
      <c r="E80" s="37">
        <v>1</v>
      </c>
    </row>
    <row r="81" spans="1:5" ht="15.75" thickBot="1">
      <c r="A81" s="65"/>
      <c r="B81" s="65"/>
      <c r="C81" s="65">
        <v>74147</v>
      </c>
      <c r="D81" s="65"/>
      <c r="E81" s="65">
        <v>1</v>
      </c>
    </row>
    <row r="82" spans="1:5" s="38" customFormat="1" ht="15.75" thickBot="1">
      <c r="A82" s="37" t="s">
        <v>26</v>
      </c>
      <c r="B82" s="37"/>
      <c r="C82" s="37">
        <v>540.28</v>
      </c>
      <c r="D82" s="37" t="s">
        <v>27</v>
      </c>
      <c r="E82" s="37">
        <v>2</v>
      </c>
    </row>
    <row r="83" spans="1:5" ht="15.75" thickBot="1">
      <c r="A83" s="65"/>
      <c r="B83" s="65"/>
      <c r="C83" s="65">
        <v>540.28</v>
      </c>
      <c r="D83" s="65"/>
      <c r="E83" s="65">
        <v>2</v>
      </c>
    </row>
    <row r="84" spans="1:5" s="38" customFormat="1" ht="15.75" thickBot="1">
      <c r="A84" s="37" t="s">
        <v>81</v>
      </c>
      <c r="B84" s="37"/>
      <c r="C84" s="37">
        <v>5681</v>
      </c>
      <c r="D84" s="37" t="s">
        <v>51</v>
      </c>
      <c r="E84" s="37">
        <v>1</v>
      </c>
    </row>
    <row r="85" spans="1:5" ht="15.75" thickBot="1">
      <c r="A85" s="65"/>
      <c r="B85" s="65"/>
      <c r="C85" s="65">
        <v>5681</v>
      </c>
      <c r="D85" s="65"/>
      <c r="E85" s="65">
        <v>1</v>
      </c>
    </row>
    <row r="86" spans="1:5" s="38" customFormat="1" ht="15.75" thickBot="1">
      <c r="A86" s="37" t="s">
        <v>82</v>
      </c>
      <c r="B86" s="37"/>
      <c r="C86" s="37">
        <v>7458.36</v>
      </c>
      <c r="D86" s="37" t="s">
        <v>25</v>
      </c>
      <c r="E86" s="37">
        <v>12</v>
      </c>
    </row>
    <row r="87" spans="1:5" ht="15.75" thickBot="1">
      <c r="A87" s="65"/>
      <c r="B87" s="65"/>
      <c r="C87" s="65">
        <v>7458.36</v>
      </c>
      <c r="D87" s="65"/>
      <c r="E87" s="65">
        <v>12</v>
      </c>
    </row>
    <row r="88" spans="1:5" s="38" customFormat="1" ht="15.75" thickBot="1">
      <c r="A88" s="37" t="s">
        <v>83</v>
      </c>
      <c r="B88" s="37"/>
      <c r="C88" s="37">
        <v>4384</v>
      </c>
      <c r="D88" s="37" t="s">
        <v>58</v>
      </c>
      <c r="E88" s="37">
        <v>4</v>
      </c>
    </row>
    <row r="89" spans="1:5" ht="15.75" thickBot="1">
      <c r="A89" s="65"/>
      <c r="B89" s="65"/>
      <c r="C89" s="65">
        <v>4384</v>
      </c>
      <c r="D89" s="65"/>
      <c r="E89" s="65">
        <v>4</v>
      </c>
    </row>
    <row r="90" spans="1:5" ht="15.75" thickBot="1">
      <c r="A90" s="65"/>
      <c r="B90" s="65"/>
      <c r="C90" s="65">
        <v>365995.92</v>
      </c>
      <c r="D90" s="65"/>
      <c r="E90" s="65">
        <v>171121.43999999997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Company>лидер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Nikiforova_LY</cp:lastModifiedBy>
  <cp:lastPrinted>2019-01-30T01:40:10Z</cp:lastPrinted>
  <dcterms:created xsi:type="dcterms:W3CDTF">2016-03-18T02:51:51Z</dcterms:created>
  <dcterms:modified xsi:type="dcterms:W3CDTF">2020-03-18T01:18:47Z</dcterms:modified>
</cp:coreProperties>
</file>