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Украинский бульвар, д. 3" sheetId="1" r:id="rId1"/>
    <sheet name="Работы 2019" sheetId="2" r:id="rId2"/>
    <sheet name="Справка" sheetId="3" r:id="rId3"/>
  </sheets>
  <externalReferences>
    <externalReference r:id="rId4"/>
  </externalReferences>
  <definedNames>
    <definedName name="_xlnm._FilterDatabase" localSheetId="1" hidden="1">'Работы 2019'!$A$3:$E$55</definedName>
    <definedName name="_xlnm.Print_Area" localSheetId="0">'Украинский бульвар, д. 3'!$A$1:$D$91</definedName>
  </definedNames>
  <calcPr calcId="145621"/>
</workbook>
</file>

<file path=xl/calcChain.xml><?xml version="1.0" encoding="utf-8"?>
<calcChain xmlns="http://schemas.openxmlformats.org/spreadsheetml/2006/main">
  <c r="B43" i="1" l="1"/>
  <c r="B27" i="1"/>
  <c r="B20" i="1"/>
  <c r="B15" i="1"/>
  <c r="B12" i="1"/>
  <c r="B78" i="1"/>
  <c r="B66" i="1"/>
  <c r="B18" i="1"/>
  <c r="B76" i="1" l="1"/>
  <c r="B73" i="1"/>
  <c r="B7" i="1"/>
  <c r="B70" i="1" l="1"/>
  <c r="B9" i="1"/>
  <c r="B8" i="1" s="1"/>
  <c r="B10" i="1" l="1"/>
  <c r="B88" i="1"/>
  <c r="B86" i="1"/>
  <c r="B85" i="1" s="1"/>
  <c r="H88" i="1" l="1"/>
  <c r="B89" i="1"/>
  <c r="B90" i="1" s="1"/>
  <c r="B91" i="1"/>
</calcChain>
</file>

<file path=xl/sharedStrings.xml><?xml version="1.0" encoding="utf-8"?>
<sst xmlns="http://schemas.openxmlformats.org/spreadsheetml/2006/main" count="351" uniqueCount="184">
  <si>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</si>
  <si>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</si>
  <si>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</si>
  <si>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</si>
  <si>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</si>
  <si>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</si>
  <si>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</si>
  <si>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</si>
  <si>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</si>
  <si>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</si>
  <si>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</si>
  <si>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</si>
  <si>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</si>
  <si>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</si>
  <si>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</si>
  <si>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</si>
  <si>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</si>
  <si>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</si>
  <si>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</si>
  <si>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</si>
  <si>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</si>
  <si>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</si>
  <si>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</si>
  <si>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</si>
  <si>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</si>
  <si>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</si>
  <si>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</si>
  <si>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</si>
  <si>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Закрытие и открытие стояков</t>
  </si>
  <si>
    <t>1 стояк</t>
  </si>
  <si>
    <t>Дератизация</t>
  </si>
  <si>
    <t>осмотр подвала</t>
  </si>
  <si>
    <t>раз</t>
  </si>
  <si>
    <t>Адрес: Украинский бульвар, д. 3</t>
  </si>
  <si>
    <t>Старшие по дому</t>
  </si>
  <si>
    <t>Устранение свищей хомутами</t>
  </si>
  <si>
    <t>Прочистка патрубков и вентканалов д 100 мм в зимний период</t>
  </si>
  <si>
    <t>Очистка канализационной сети</t>
  </si>
  <si>
    <t>Отпуск цветочной рассады</t>
  </si>
  <si>
    <t>Кол-во</t>
  </si>
  <si>
    <t>Ед.изм</t>
  </si>
  <si>
    <t>Наименование работ</t>
  </si>
  <si>
    <t xml:space="preserve">По адресу УКРАИНСКИЙ б-р д.3                                           </t>
  </si>
  <si>
    <t>Доходы по дому:</t>
  </si>
  <si>
    <t>Расходы по снятию показаний с ИПУ по электроэнергии</t>
  </si>
  <si>
    <t>Справка об уровне сбора платы за жилое помещение по состоянию на 12.03.2020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</si>
  <si>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</si>
  <si>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</si>
  <si>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</si>
  <si>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</si>
  <si>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</si>
  <si>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</si>
  <si>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</si>
  <si>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</si>
  <si>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</si>
  <si>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2</t>
  </si>
  <si>
    <t>09</t>
  </si>
  <si>
    <t>УКРАИНСКИЙ б-р д.3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</si>
  <si>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</si>
  <si>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</si>
  <si>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</si>
  <si>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</si>
  <si>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</si>
  <si>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</si>
  <si>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</si>
  <si>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</si>
  <si>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</si>
  <si>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</si>
  <si>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</si>
  <si>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</si>
  <si>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</si>
  <si>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</si>
  <si>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 xml:space="preserve">Накопительная по работам за период c  01.01.2019 по  31.12.2019 г.                                                                                   </t>
  </si>
  <si>
    <t>Cуммa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</si>
  <si>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</si>
  <si>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</si>
  <si>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</si>
  <si>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</si>
  <si>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Гор. вода потр.при содер.общего имущ-ва  в МКД 1,2 кв.2019г. 1-5эт.К=0</t>
  </si>
  <si>
    <t>Гор. вода потр.при содер.общего имущ-ва  в МКД 3,4 кв.2019г. 1-5эт.К=0</t>
  </si>
  <si>
    <t>Заделка штроб кирпячом</t>
  </si>
  <si>
    <t>Замена пакетных выключателей</t>
  </si>
  <si>
    <t>шт.</t>
  </si>
  <si>
    <t>Замена электрической лампы накаливания</t>
  </si>
  <si>
    <t>Изготовление и установка мет-го козырька из проф.листа над входом в по</t>
  </si>
  <si>
    <t>Исполнение заявок не связаных с ремонтом</t>
  </si>
  <si>
    <t>Навеска замка (крабовый)</t>
  </si>
  <si>
    <t>Организация мест накоп.ртуть сод-х ламп 3,4 кв. 2019г. К=0,6;0,8;0,85;</t>
  </si>
  <si>
    <t>Освещение теплового узла</t>
  </si>
  <si>
    <t>узел</t>
  </si>
  <si>
    <t>Очистка козырька над входом в подъезд от различного вида мусора</t>
  </si>
  <si>
    <t>Протяжка контактов на электроприборах</t>
  </si>
  <si>
    <t>Прочистка вентиляции</t>
  </si>
  <si>
    <t>Прочистка патрубков и вентканалов д.100 мм в зимний период</t>
  </si>
  <si>
    <t>Ремонт детской горки</t>
  </si>
  <si>
    <t>Смена вентиля до 20 мм</t>
  </si>
  <si>
    <t>Смена вентиля, д.32</t>
  </si>
  <si>
    <t>Смена задвижек д.50</t>
  </si>
  <si>
    <t>Смена задвижек д.80</t>
  </si>
  <si>
    <t>Смена наружного водостока из оцинкованной листовой стали</t>
  </si>
  <si>
    <t>Смена резьб (для всех диаметров с применением электросварочных работ)</t>
  </si>
  <si>
    <t>Смена резьб (для всех диаметров) с применением газосварочных работ</t>
  </si>
  <si>
    <t>Смена труб ГВС и ХВС д.32</t>
  </si>
  <si>
    <t>Смена труб из водогазопроводных труб д.32 с производством сварочных ра</t>
  </si>
  <si>
    <t>Содержание ДРС 1,2 кв.2019 г. к=0,8</t>
  </si>
  <si>
    <t>Содержание ДРС 3,4 кв. 2019 г. коэф. 0,8</t>
  </si>
  <si>
    <t>Тех.обслуживание ГО К=0,6;0,8;0,85;0,9;1 (3,4 кв. 2019 г.)</t>
  </si>
  <si>
    <t>Тех.обслуживание ГО к=0,6;0,8;0,85;0,9;1 (1,2 кв.2019)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</si>
  <si>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</si>
  <si>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</si>
  <si>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</si>
  <si>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</si>
  <si>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К=0,6;0,8;0,85;0,9;1</t>
  </si>
  <si>
    <t>Управление жилым фондом 3,4 кв. 2019г. К=0,6;0,8;0,85;0,9;1</t>
  </si>
  <si>
    <t>Хол.вода потр.при содер.общ.имущ. в МКД 1,2 кв.2019г.1-5 эт К=0,6;0,8</t>
  </si>
  <si>
    <t>Хол.вода потр.при содер.общ.имущ. в МКД 3,4 кв.2019г.1-5 эт. К=0,6;0,8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</si>
  <si>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</si>
  <si>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</si>
  <si>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смена труб ГВС и ХВС  д.20 ПП</t>
  </si>
  <si>
    <t>смена труб канализации д.100 мм.</t>
  </si>
  <si>
    <t>№ раб</t>
  </si>
  <si>
    <t>руб.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</si>
  <si>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</si>
  <si>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</si>
  <si>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</si>
  <si>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</si>
  <si>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</si>
  <si>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Управление жилым фондом 1,2 кв. 2020г. К=0,6;0,8;0,85;0,9;1</t>
  </si>
  <si>
    <t>Управление жилым фондом 3,4 кв. 2020г. К=0,6;0,8;0,85;0,9;1</t>
  </si>
  <si>
    <t>Уборка МОП 3,4 кв. 2020 г. К=0,8</t>
  </si>
  <si>
    <t>Гор. вода потр.при содер.общего имущ-ва  в МКД 3,4 кв.2020г. 1-5эт.К=0</t>
  </si>
  <si>
    <t>Тех.обслуживание ГО К=0,6;0,8;0,85;0,9;1 (3,4 кв. 2020 г.)</t>
  </si>
  <si>
    <t>Организация мест накоп.ртуть сод-х ламп 3,4 кв. 2020г. К=0,6;0,8;0,85;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</si>
  <si>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</si>
  <si>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</si>
  <si>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</si>
  <si>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на 31.12.2020 г. </t>
  </si>
  <si>
    <t>Вывоз ТКО 1,2 кв. 2020 г. К=0,6;0,8;0,85;0,9;1</t>
  </si>
  <si>
    <t>Гор.вода потр.при содер.общего имущ-ва в МКД 1,2 кв.2020г. 1-5 эт.К=0,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</si>
  <si>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</si>
  <si>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</si>
  <si>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</si>
  <si>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</si>
  <si>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Уборка МОП 1,2 кв. 2020 г. К=0,8</t>
  </si>
  <si>
    <t>Содержание ДРС 1,2 кв. 2020 г. коэф. 0,8</t>
  </si>
  <si>
    <t>Содержание ДРС 3,4 кв. 2020 г. коэф.0,8;0,85;0,9;1</t>
  </si>
  <si>
    <t>Уборка придомовой территории 1,2 кв. 2020 г. К=0,8</t>
  </si>
  <si>
    <t>Уборка придомовой территории 3,4 кв. 2020 г. К=0,6;0,8</t>
  </si>
  <si>
    <t>Тех.обслуживание ГО К=0,6;0,8;0,85;0,9;1 (1,2 кв. 2020 г.)</t>
  </si>
  <si>
    <t>Дезинсекция "ЗКДС"</t>
  </si>
  <si>
    <t>Демонтаж непригодных электроприборов</t>
  </si>
  <si>
    <t>Масляная окраска с последующей теплоизоляцией (пенофол) теплового узла</t>
  </si>
  <si>
    <t>Осмотр подвала</t>
  </si>
  <si>
    <t>1 дом</t>
  </si>
  <si>
    <t>Очистка теплового узла</t>
  </si>
  <si>
    <t>т\у</t>
  </si>
  <si>
    <t>Покраска, изоляция труб отопления (Укр3)</t>
  </si>
  <si>
    <t>Пробивка проемов в стенах, закладка кирпичем и оштукатуривание после</t>
  </si>
  <si>
    <t>Ремонт металлической двери</t>
  </si>
  <si>
    <t>Ремонт шиферной кровли</t>
  </si>
  <si>
    <t>Смена стекл</t>
  </si>
  <si>
    <t>Установка информационного стенда</t>
  </si>
  <si>
    <t>Установка светильников с датчиком на движение</t>
  </si>
  <si>
    <t>шт</t>
  </si>
  <si>
    <t>Устройство перегородок из кирпича на вводе труб теплоснабжения</t>
  </si>
  <si>
    <t>Организация мест накоп.ртуть сод-х ламп 1,2 кв. 2020г. К=0,6;0,8;0,89</t>
  </si>
  <si>
    <t>Прочистка вен. каналов с проз-ом работ по их вскрытию отдельными места</t>
  </si>
  <si>
    <t>вен. кан</t>
  </si>
  <si>
    <t>Утепление вентпродухов изовером и монтажной пеной</t>
  </si>
  <si>
    <t>Вывод холодной воды с подвала для хоз. нужд</t>
  </si>
  <si>
    <t>Замена труб розлива ГВС подвал</t>
  </si>
  <si>
    <t>Отключение отопления</t>
  </si>
  <si>
    <t>Сброс воздуха со стояков отопления с использованием а/м газель</t>
  </si>
  <si>
    <t>Смена водогазопроводных труб д 40 на внутридомовых сист. отоп. и вод.</t>
  </si>
  <si>
    <t>Смена труб ХВС д.32</t>
  </si>
  <si>
    <t>1м</t>
  </si>
  <si>
    <t>Смена труб ХВС и ГВС д.20</t>
  </si>
  <si>
    <t>Смена труб из водогазопроводных труб д.20 с производством сварочных ра</t>
  </si>
  <si>
    <t>Смена труб канализации д.100</t>
  </si>
  <si>
    <t>Смена трубопроводов ГВС, ХВС из водогазопроводных труб на трубы ПП д.3</t>
  </si>
  <si>
    <t>Смена трубы водогазопроводной д.76 со сварочными работами</t>
  </si>
  <si>
    <t>смена водогазопроводных труб д.57</t>
  </si>
  <si>
    <t>Санитарная обрезка сухих вершин и веток деревьев с исп-ем автовышки</t>
  </si>
  <si>
    <t>устройство искусственных неровностей (лежачих полицейских)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</si>
</sst>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8" fillId="32" borderId="0" applyNumberFormat="0" applyBorder="0" applyAlignment="0" applyProtection="0"/>
  </cellStyleXfs>
  <cellXfs count="70">
    <xf numFmtId="0" fontId="0" fillId="0" borderId="0" xfId="0"/>
    <xf numFmtId="0" fontId="2" fillId="0" borderId="0" xfId="0" applyFont="1" applyFill="1"/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11" fillId="0" borderId="2" xfId="0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12" fillId="0" borderId="2" xfId="3" applyNumberFormat="1" applyFont="1" applyFill="1" applyBorder="1" applyAlignment="1">
      <alignment vertical="center" wrapText="1"/>
    </xf>
    <xf numFmtId="4" fontId="13" fillId="0" borderId="2" xfId="3" applyNumberFormat="1" applyFont="1" applyFill="1" applyBorder="1" applyAlignment="1">
      <alignment vertical="center" wrapText="1"/>
    </xf>
    <xf numFmtId="4" fontId="6" fillId="0" borderId="2" xfId="3" applyNumberFormat="1" applyFont="1" applyFill="1" applyBorder="1" applyAlignment="1">
      <alignment vertical="center"/>
    </xf>
    <xf numFmtId="4" fontId="0" fillId="0" borderId="2" xfId="0" applyNumberFormat="1" applyFill="1" applyBorder="1"/>
    <xf numFmtId="4" fontId="8" fillId="0" borderId="2" xfId="3" applyNumberFormat="1" applyFont="1" applyFill="1" applyBorder="1" applyAlignment="1">
      <alignment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14" fillId="0" borderId="2" xfId="0" applyNumberFormat="1" applyFont="1" applyFill="1" applyBorder="1"/>
    <xf numFmtId="164" fontId="0" fillId="0" borderId="2" xfId="0" applyNumberFormat="1" applyFill="1" applyBorder="1"/>
    <xf numFmtId="49" fontId="0" fillId="0" borderId="2" xfId="0" applyNumberFormat="1" applyFill="1" applyBorder="1"/>
    <xf numFmtId="43" fontId="4" fillId="0" borderId="2" xfId="3" applyFont="1" applyFill="1" applyBorder="1" applyAlignment="1">
      <alignment horizontal="center" vertical="center" wrapText="1"/>
    </xf>
    <xf numFmtId="0" fontId="14" fillId="3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34" borderId="2" xfId="0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0" fillId="0" borderId="0" xfId="0"/>
    <xf numFmtId="0" fontId="30" fillId="33" borderId="11" xfId="0" applyNumberFormat="1" applyFont="1" applyFill="1" applyBorder="1" applyAlignment="1" applyProtection="1">
      <alignment horizontal="center" vertical="top" wrapText="1"/>
    </xf>
    <xf numFmtId="0" fontId="30" fillId="33" borderId="11" xfId="0" applyNumberFormat="1" applyFont="1" applyFill="1" applyBorder="1" applyAlignment="1" applyProtection="1">
      <alignment horizontal="left" vertical="center" wrapText="1"/>
    </xf>
    <xf numFmtId="0" fontId="30" fillId="33" borderId="12" xfId="0" applyNumberFormat="1" applyFont="1" applyFill="1" applyBorder="1" applyAlignment="1" applyProtection="1">
      <alignment horizontal="left" vertical="center" wrapText="1"/>
    </xf>
    <xf numFmtId="4" fontId="30" fillId="33" borderId="11" xfId="0" applyNumberFormat="1" applyFont="1" applyFill="1" applyBorder="1" applyAlignment="1" applyProtection="1">
      <alignment horizontal="center" vertical="top" wrapText="1"/>
    </xf>
    <xf numFmtId="2" fontId="30" fillId="33" borderId="11" xfId="0" applyNumberFormat="1" applyFont="1" applyFill="1" applyBorder="1" applyAlignment="1" applyProtection="1">
      <alignment horizontal="center" vertical="top" wrapText="1"/>
    </xf>
    <xf numFmtId="0" fontId="30" fillId="33" borderId="11" xfId="0" applyNumberFormat="1" applyFont="1" applyFill="1" applyBorder="1" applyAlignment="1" applyProtection="1">
      <alignment horizontal="center" vertical="center" wrapText="1"/>
    </xf>
    <xf numFmtId="4" fontId="30" fillId="33" borderId="11" xfId="0" applyNumberFormat="1" applyFont="1" applyFill="1" applyBorder="1" applyAlignment="1" applyProtection="1">
      <alignment horizontal="center" vertical="center" wrapText="1"/>
    </xf>
    <xf numFmtId="2" fontId="30" fillId="33" borderId="11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/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49" fontId="0" fillId="0" borderId="15" xfId="0" applyNumberFormat="1" applyFill="1" applyBorder="1"/>
    <xf numFmtId="164" fontId="0" fillId="0" borderId="15" xfId="0" applyNumberFormat="1" applyFill="1" applyBorder="1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30" fillId="33" borderId="12" xfId="0" applyNumberFormat="1" applyFont="1" applyFill="1" applyBorder="1" applyAlignment="1" applyProtection="1">
      <alignment horizontal="center" vertical="top" wrapText="1"/>
    </xf>
    <xf numFmtId="0" fontId="30" fillId="33" borderId="13" xfId="0" applyNumberFormat="1" applyFont="1" applyFill="1" applyBorder="1" applyAlignment="1" applyProtection="1">
      <alignment horizontal="center" vertical="top" wrapText="1"/>
    </xf>
    <xf numFmtId="0" fontId="29" fillId="33" borderId="0" xfId="0" applyNumberFormat="1" applyFont="1" applyFill="1" applyBorder="1" applyAlignment="1" applyProtection="1">
      <alignment horizontal="center" vertical="top" wrapText="1"/>
    </xf>
    <xf numFmtId="0" fontId="30" fillId="33" borderId="12" xfId="0" applyNumberFormat="1" applyFont="1" applyFill="1" applyBorder="1" applyAlignment="1" applyProtection="1">
      <alignment horizontal="center" vertical="center" wrapText="1"/>
    </xf>
    <xf numFmtId="0" fontId="30" fillId="33" borderId="13" xfId="0" applyNumberFormat="1" applyFont="1" applyFill="1" applyBorder="1" applyAlignment="1" applyProtection="1">
      <alignment horizontal="center" vertical="center" wrapText="1"/>
    </xf>
    <xf numFmtId="0" fontId="30" fillId="33" borderId="14" xfId="0" applyNumberFormat="1" applyFont="1" applyFill="1" applyBorder="1" applyAlignment="1" applyProtection="1">
      <alignment horizontal="left" vertical="center" wrapText="1"/>
    </xf>
    <xf numFmtId="0" fontId="30" fillId="33" borderId="13" xfId="0" applyNumberFormat="1" applyFont="1" applyFill="1" applyBorder="1" applyAlignment="1" applyProtection="1">
      <alignment horizontal="left" vertical="center" wrapText="1"/>
    </xf>
    <xf numFmtId="0" fontId="30" fillId="33" borderId="14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73;&#1086;&#1090;&#1099;%2020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ты 20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91"/>
  <sheetViews>
    <sheetView tabSelected="1" workbookViewId="0">
      <pane ySplit="3" topLeftCell="A76" activePane="bottomLeft" state="frozen"/>
      <selection pane="bottomLeft" activeCell="G12" sqref="G12"/>
    </sheetView>
  </sheetViews>
  <sheetFormatPr defaultRowHeight="15" x14ac:dyDescent="0.25"/>
  <cols>
    <col min="1" max="1" width="73.42578125" style="5" customWidth="1"/>
    <col min="2" max="2" width="18.42578125" style="7" customWidth="1"/>
    <col min="3" max="3" width="12.140625" style="3" customWidth="1"/>
    <col min="4" max="4" width="13.140625" style="2" customWidth="1"/>
    <col min="5" max="5" width="0" style="1" hidden="1" customWidth="1"/>
    <col min="6" max="7" width="9.140625" style="1"/>
    <col min="8" max="8" width="10.140625" style="1" customWidth="1"/>
    <col min="9" max="16384" width="9.140625" style="1"/>
  </cols>
  <sheetData>
    <row r="1" spans="1:4" s="6" customFormat="1" ht="41.25" customHeight="1" x14ac:dyDescent="0.25">
      <c r="A1" s="58" t="s">
        <v>7</v>
      </c>
      <c r="B1" s="58"/>
      <c r="C1" s="58"/>
      <c r="D1" s="58"/>
    </row>
    <row r="2" spans="1:4" s="8" customFormat="1" ht="15.75" x14ac:dyDescent="0.25">
      <c r="A2" s="9" t="s">
        <v>33</v>
      </c>
      <c r="B2" s="60" t="s">
        <v>122</v>
      </c>
      <c r="C2" s="60"/>
      <c r="D2" s="60"/>
    </row>
    <row r="3" spans="1:4" ht="57" x14ac:dyDescent="0.25">
      <c r="A3" s="10" t="s">
        <v>2</v>
      </c>
      <c r="B3" s="11" t="s">
        <v>27</v>
      </c>
      <c r="C3" s="12" t="s">
        <v>0</v>
      </c>
      <c r="D3" s="37" t="s">
        <v>1</v>
      </c>
    </row>
    <row r="4" spans="1:4" x14ac:dyDescent="0.25">
      <c r="A4" s="61" t="s">
        <v>43</v>
      </c>
      <c r="B4" s="61"/>
      <c r="C4" s="61"/>
      <c r="D4" s="61"/>
    </row>
    <row r="5" spans="1:4" x14ac:dyDescent="0.25">
      <c r="A5" s="52" t="s">
        <v>123</v>
      </c>
      <c r="B5" s="26">
        <v>916888.28</v>
      </c>
      <c r="C5" s="55" t="s">
        <v>121</v>
      </c>
      <c r="D5" s="13"/>
    </row>
    <row r="6" spans="1:4" x14ac:dyDescent="0.25">
      <c r="A6" s="52" t="s">
        <v>124</v>
      </c>
      <c r="B6" s="26">
        <v>945814.78</v>
      </c>
      <c r="C6" s="55" t="s">
        <v>121</v>
      </c>
      <c r="D6" s="13"/>
    </row>
    <row r="7" spans="1:4" x14ac:dyDescent="0.25">
      <c r="A7" s="52" t="s">
        <v>125</v>
      </c>
      <c r="B7" s="26">
        <f>B6-B5</f>
        <v>28926.5</v>
      </c>
      <c r="C7" s="55" t="s">
        <v>121</v>
      </c>
      <c r="D7" s="13"/>
    </row>
    <row r="8" spans="1:4" x14ac:dyDescent="0.25">
      <c r="A8" s="53" t="s">
        <v>8</v>
      </c>
      <c r="B8" s="26">
        <f>B9</f>
        <v>13543.68</v>
      </c>
      <c r="C8" s="55" t="s">
        <v>121</v>
      </c>
      <c r="D8" s="13"/>
    </row>
    <row r="9" spans="1:4" x14ac:dyDescent="0.25">
      <c r="A9" s="54" t="s">
        <v>9</v>
      </c>
      <c r="B9" s="27">
        <f>528.64*12+600*12</f>
        <v>13543.68</v>
      </c>
      <c r="C9" s="15" t="s">
        <v>121</v>
      </c>
      <c r="D9" s="13"/>
    </row>
    <row r="10" spans="1:4" x14ac:dyDescent="0.25">
      <c r="A10" s="14" t="s">
        <v>126</v>
      </c>
      <c r="B10" s="28">
        <f>B5+B8-B9</f>
        <v>916888.28</v>
      </c>
      <c r="C10" s="55" t="s">
        <v>121</v>
      </c>
      <c r="D10" s="16"/>
    </row>
    <row r="11" spans="1:4" x14ac:dyDescent="0.25">
      <c r="A11" s="59" t="s">
        <v>10</v>
      </c>
      <c r="B11" s="59"/>
      <c r="C11" s="59"/>
      <c r="D11" s="59"/>
    </row>
    <row r="12" spans="1:4" ht="15.75" thickBot="1" x14ac:dyDescent="0.3">
      <c r="A12" s="17" t="s">
        <v>11</v>
      </c>
      <c r="B12" s="28">
        <f>B13+B14</f>
        <v>163659.6</v>
      </c>
      <c r="C12" s="55" t="s">
        <v>121</v>
      </c>
      <c r="D12" s="16"/>
    </row>
    <row r="13" spans="1:4" s="42" customFormat="1" ht="15.75" thickBot="1" x14ac:dyDescent="0.3">
      <c r="A13" s="56" t="s">
        <v>127</v>
      </c>
      <c r="B13" s="57">
        <v>80106</v>
      </c>
      <c r="C13" s="56" t="s">
        <v>5</v>
      </c>
      <c r="D13" s="57">
        <v>20280</v>
      </c>
    </row>
    <row r="14" spans="1:4" s="42" customFormat="1" ht="15.75" thickBot="1" x14ac:dyDescent="0.3">
      <c r="A14" s="56" t="s">
        <v>128</v>
      </c>
      <c r="B14" s="57">
        <v>83553.600000000006</v>
      </c>
      <c r="C14" s="56" t="s">
        <v>4</v>
      </c>
      <c r="D14" s="57">
        <v>20280</v>
      </c>
    </row>
    <row r="15" spans="1:4" ht="29.25" thickBot="1" x14ac:dyDescent="0.3">
      <c r="A15" s="17" t="s">
        <v>12</v>
      </c>
      <c r="B15" s="28">
        <f>B17+B16</f>
        <v>67639.72</v>
      </c>
      <c r="C15" s="55" t="s">
        <v>121</v>
      </c>
      <c r="D15" s="16"/>
    </row>
    <row r="16" spans="1:4" s="42" customFormat="1" ht="15.75" thickBot="1" x14ac:dyDescent="0.3">
      <c r="A16" s="56" t="s">
        <v>143</v>
      </c>
      <c r="B16" s="57">
        <v>32311.119999999999</v>
      </c>
      <c r="C16" s="56" t="s">
        <v>4</v>
      </c>
      <c r="D16" s="57">
        <v>19464.53</v>
      </c>
    </row>
    <row r="17" spans="1:4" s="42" customFormat="1" ht="15.75" thickBot="1" x14ac:dyDescent="0.3">
      <c r="A17" s="56" t="s">
        <v>129</v>
      </c>
      <c r="B17" s="57">
        <v>35328.6</v>
      </c>
      <c r="C17" s="56" t="s">
        <v>4</v>
      </c>
      <c r="D17" s="57">
        <v>18594</v>
      </c>
    </row>
    <row r="18" spans="1:4" ht="15.75" thickBot="1" x14ac:dyDescent="0.3">
      <c r="A18" s="17" t="s">
        <v>13</v>
      </c>
      <c r="B18" s="28">
        <f>B19</f>
        <v>9765.17</v>
      </c>
      <c r="C18" s="55" t="s">
        <v>121</v>
      </c>
      <c r="D18" s="22"/>
    </row>
    <row r="19" spans="1:4" s="42" customFormat="1" ht="15.75" thickBot="1" x14ac:dyDescent="0.3">
      <c r="A19" s="56" t="s">
        <v>137</v>
      </c>
      <c r="B19" s="57">
        <v>9765.17</v>
      </c>
      <c r="C19" s="56" t="s">
        <v>14</v>
      </c>
      <c r="D19" s="57">
        <v>151</v>
      </c>
    </row>
    <row r="20" spans="1:4" ht="29.25" thickBot="1" x14ac:dyDescent="0.3">
      <c r="A20" s="17" t="s">
        <v>15</v>
      </c>
      <c r="B20" s="28">
        <f>SUM(B21:B26)</f>
        <v>22916.400000000001</v>
      </c>
      <c r="C20" s="55" t="s">
        <v>121</v>
      </c>
      <c r="D20" s="16"/>
    </row>
    <row r="21" spans="1:4" s="42" customFormat="1" ht="15.75" thickBot="1" x14ac:dyDescent="0.3">
      <c r="A21" s="56" t="s">
        <v>130</v>
      </c>
      <c r="B21" s="57">
        <v>2028</v>
      </c>
      <c r="C21" s="56" t="s">
        <v>4</v>
      </c>
      <c r="D21" s="57">
        <v>20280</v>
      </c>
    </row>
    <row r="22" spans="1:4" s="42" customFormat="1" ht="15.75" thickBot="1" x14ac:dyDescent="0.3">
      <c r="A22" s="56" t="s">
        <v>138</v>
      </c>
      <c r="B22" s="57">
        <v>1825.2</v>
      </c>
      <c r="C22" s="56" t="s">
        <v>4</v>
      </c>
      <c r="D22" s="57">
        <v>20280</v>
      </c>
    </row>
    <row r="23" spans="1:4" s="42" customFormat="1" ht="15.75" thickBot="1" x14ac:dyDescent="0.3">
      <c r="A23" s="56" t="s">
        <v>139</v>
      </c>
      <c r="B23" s="57">
        <v>1825.2</v>
      </c>
      <c r="C23" s="56" t="s">
        <v>4</v>
      </c>
      <c r="D23" s="57">
        <v>20280</v>
      </c>
    </row>
    <row r="24" spans="1:4" s="42" customFormat="1" ht="15.75" thickBot="1" x14ac:dyDescent="0.3">
      <c r="A24" s="56" t="s">
        <v>140</v>
      </c>
      <c r="B24" s="57">
        <v>1825.2</v>
      </c>
      <c r="C24" s="56" t="s">
        <v>4</v>
      </c>
      <c r="D24" s="57">
        <v>20280</v>
      </c>
    </row>
    <row r="25" spans="1:4" s="42" customFormat="1" ht="15.75" thickBot="1" x14ac:dyDescent="0.3">
      <c r="A25" s="56" t="s">
        <v>141</v>
      </c>
      <c r="B25" s="57">
        <v>7706.4</v>
      </c>
      <c r="C25" s="56" t="s">
        <v>4</v>
      </c>
      <c r="D25" s="57">
        <v>20280</v>
      </c>
    </row>
    <row r="26" spans="1:4" s="42" customFormat="1" ht="15.75" thickBot="1" x14ac:dyDescent="0.3">
      <c r="A26" s="56" t="s">
        <v>142</v>
      </c>
      <c r="B26" s="57">
        <v>7706.4</v>
      </c>
      <c r="C26" s="56" t="s">
        <v>4</v>
      </c>
      <c r="D26" s="57">
        <v>20280</v>
      </c>
    </row>
    <row r="27" spans="1:4" ht="43.5" thickBot="1" x14ac:dyDescent="0.3">
      <c r="A27" s="17" t="s">
        <v>16</v>
      </c>
      <c r="B27" s="28">
        <f>SUM(B28:B42)</f>
        <v>83831.01999999999</v>
      </c>
      <c r="C27" s="55" t="s">
        <v>121</v>
      </c>
      <c r="D27" s="23"/>
    </row>
    <row r="28" spans="1:4" s="42" customFormat="1" ht="15.75" thickBot="1" x14ac:dyDescent="0.3">
      <c r="A28" s="56" t="s">
        <v>150</v>
      </c>
      <c r="B28" s="57">
        <v>305.2</v>
      </c>
      <c r="C28" s="56" t="s">
        <v>82</v>
      </c>
      <c r="D28" s="57">
        <v>1</v>
      </c>
    </row>
    <row r="29" spans="1:4" s="42" customFormat="1" ht="15.75" thickBot="1" x14ac:dyDescent="0.3">
      <c r="A29" s="56" t="s">
        <v>83</v>
      </c>
      <c r="B29" s="57">
        <v>476.4</v>
      </c>
      <c r="C29" s="56" t="s">
        <v>82</v>
      </c>
      <c r="D29" s="57">
        <v>6</v>
      </c>
    </row>
    <row r="30" spans="1:4" s="42" customFormat="1" ht="15.75" thickBot="1" x14ac:dyDescent="0.3">
      <c r="A30" s="56" t="s">
        <v>85</v>
      </c>
      <c r="B30" s="57">
        <v>232.36</v>
      </c>
      <c r="C30" s="56" t="s">
        <v>82</v>
      </c>
      <c r="D30" s="57">
        <v>1</v>
      </c>
    </row>
    <row r="31" spans="1:4" s="42" customFormat="1" ht="15.75" thickBot="1" x14ac:dyDescent="0.3">
      <c r="A31" s="56" t="s">
        <v>151</v>
      </c>
      <c r="B31" s="57">
        <v>12295.08</v>
      </c>
      <c r="C31" s="56" t="s">
        <v>89</v>
      </c>
      <c r="D31" s="57">
        <v>1</v>
      </c>
    </row>
    <row r="32" spans="1:4" s="42" customFormat="1" ht="15.75" thickBot="1" x14ac:dyDescent="0.3">
      <c r="A32" s="56" t="s">
        <v>88</v>
      </c>
      <c r="B32" s="57">
        <v>1901.02</v>
      </c>
      <c r="C32" s="56" t="s">
        <v>89</v>
      </c>
      <c r="D32" s="57">
        <v>1</v>
      </c>
    </row>
    <row r="33" spans="1:5" s="42" customFormat="1" ht="15.75" thickBot="1" x14ac:dyDescent="0.3">
      <c r="A33" s="56" t="s">
        <v>152</v>
      </c>
      <c r="B33" s="57">
        <v>2288.58</v>
      </c>
      <c r="C33" s="56" t="s">
        <v>153</v>
      </c>
      <c r="D33" s="57">
        <v>6</v>
      </c>
    </row>
    <row r="34" spans="1:5" s="42" customFormat="1" ht="15.75" thickBot="1" x14ac:dyDescent="0.3">
      <c r="A34" s="56" t="s">
        <v>154</v>
      </c>
      <c r="B34" s="57">
        <v>2300.84</v>
      </c>
      <c r="C34" s="56" t="s">
        <v>155</v>
      </c>
      <c r="D34" s="57">
        <v>1</v>
      </c>
    </row>
    <row r="35" spans="1:5" s="42" customFormat="1" ht="15.75" thickBot="1" x14ac:dyDescent="0.3">
      <c r="A35" s="56" t="s">
        <v>156</v>
      </c>
      <c r="B35" s="57">
        <v>48138</v>
      </c>
      <c r="C35" s="56" t="s">
        <v>153</v>
      </c>
      <c r="D35" s="57">
        <v>1</v>
      </c>
    </row>
    <row r="36" spans="1:5" s="42" customFormat="1" ht="15.75" thickBot="1" x14ac:dyDescent="0.3">
      <c r="A36" s="56" t="s">
        <v>157</v>
      </c>
      <c r="B36" s="57">
        <v>5312.28</v>
      </c>
      <c r="C36" s="56" t="s">
        <v>4</v>
      </c>
      <c r="D36" s="57">
        <v>4</v>
      </c>
    </row>
    <row r="37" spans="1:5" s="42" customFormat="1" ht="15.75" thickBot="1" x14ac:dyDescent="0.3">
      <c r="A37" s="56" t="s">
        <v>158</v>
      </c>
      <c r="B37" s="57">
        <v>2155.67</v>
      </c>
      <c r="C37" s="56" t="s">
        <v>82</v>
      </c>
      <c r="D37" s="57">
        <v>1</v>
      </c>
    </row>
    <row r="38" spans="1:5" s="42" customFormat="1" ht="15.75" thickBot="1" x14ac:dyDescent="0.3">
      <c r="A38" s="56" t="s">
        <v>159</v>
      </c>
      <c r="B38" s="57">
        <v>1245.5999999999999</v>
      </c>
      <c r="C38" s="56" t="s">
        <v>4</v>
      </c>
      <c r="D38" s="57">
        <v>10</v>
      </c>
    </row>
    <row r="39" spans="1:5" s="42" customFormat="1" ht="15.75" thickBot="1" x14ac:dyDescent="0.3">
      <c r="A39" s="56" t="s">
        <v>160</v>
      </c>
      <c r="B39" s="57">
        <v>781.65</v>
      </c>
      <c r="C39" s="56" t="s">
        <v>4</v>
      </c>
      <c r="D39" s="57">
        <v>1.05</v>
      </c>
    </row>
    <row r="40" spans="1:5" s="42" customFormat="1" ht="15.75" thickBot="1" x14ac:dyDescent="0.3">
      <c r="A40" s="56" t="s">
        <v>161</v>
      </c>
      <c r="B40" s="57">
        <v>750.27</v>
      </c>
      <c r="C40" s="56" t="s">
        <v>82</v>
      </c>
      <c r="D40" s="57">
        <v>3</v>
      </c>
    </row>
    <row r="41" spans="1:5" s="42" customFormat="1" ht="15.75" thickBot="1" x14ac:dyDescent="0.3">
      <c r="A41" s="56" t="s">
        <v>162</v>
      </c>
      <c r="B41" s="57">
        <v>2065.6999999999998</v>
      </c>
      <c r="C41" s="56" t="s">
        <v>163</v>
      </c>
      <c r="D41" s="57">
        <v>2</v>
      </c>
    </row>
    <row r="42" spans="1:5" s="42" customFormat="1" ht="15.75" thickBot="1" x14ac:dyDescent="0.3">
      <c r="A42" s="56" t="s">
        <v>164</v>
      </c>
      <c r="B42" s="57">
        <v>3582.37</v>
      </c>
      <c r="C42" s="56" t="s">
        <v>82</v>
      </c>
      <c r="D42" s="57">
        <v>1</v>
      </c>
    </row>
    <row r="43" spans="1:5" ht="43.5" thickBot="1" x14ac:dyDescent="0.3">
      <c r="A43" s="17" t="s">
        <v>17</v>
      </c>
      <c r="B43" s="28">
        <f>SUM(B44:B62)</f>
        <v>87696.60000000002</v>
      </c>
      <c r="C43" s="55" t="s">
        <v>121</v>
      </c>
      <c r="D43" s="16"/>
      <c r="E43" s="4" t="s">
        <v>3</v>
      </c>
    </row>
    <row r="44" spans="1:5" s="42" customFormat="1" ht="15.75" thickBot="1" x14ac:dyDescent="0.3">
      <c r="A44" s="56" t="s">
        <v>169</v>
      </c>
      <c r="B44" s="57">
        <v>2152.4699999999998</v>
      </c>
      <c r="C44" s="56" t="s">
        <v>82</v>
      </c>
      <c r="D44" s="57">
        <v>1</v>
      </c>
    </row>
    <row r="45" spans="1:5" s="42" customFormat="1" ht="15.75" thickBot="1" x14ac:dyDescent="0.3">
      <c r="A45" s="56" t="s">
        <v>76</v>
      </c>
      <c r="B45" s="57">
        <v>9074.4</v>
      </c>
      <c r="C45" s="56" t="s">
        <v>77</v>
      </c>
      <c r="D45" s="57">
        <v>16</v>
      </c>
    </row>
    <row r="46" spans="1:5" s="42" customFormat="1" ht="15.75" thickBot="1" x14ac:dyDescent="0.3">
      <c r="A46" s="56" t="s">
        <v>28</v>
      </c>
      <c r="B46" s="57">
        <v>4046.8</v>
      </c>
      <c r="C46" s="56" t="s">
        <v>29</v>
      </c>
      <c r="D46" s="57">
        <v>5</v>
      </c>
    </row>
    <row r="47" spans="1:5" s="42" customFormat="1" ht="15.75" thickBot="1" x14ac:dyDescent="0.3">
      <c r="A47" s="56" t="s">
        <v>170</v>
      </c>
      <c r="B47" s="57">
        <v>40182</v>
      </c>
      <c r="C47" s="56" t="s">
        <v>29</v>
      </c>
      <c r="D47" s="57">
        <v>1</v>
      </c>
    </row>
    <row r="48" spans="1:5" s="42" customFormat="1" ht="15.75" thickBot="1" x14ac:dyDescent="0.3">
      <c r="A48" s="56" t="s">
        <v>171</v>
      </c>
      <c r="B48" s="57">
        <v>1117.43</v>
      </c>
      <c r="C48" s="56" t="s">
        <v>82</v>
      </c>
      <c r="D48" s="57">
        <v>1</v>
      </c>
    </row>
    <row r="49" spans="1:4" s="42" customFormat="1" ht="15.75" thickBot="1" x14ac:dyDescent="0.3">
      <c r="A49" s="56" t="s">
        <v>37</v>
      </c>
      <c r="B49" s="57">
        <v>696.8</v>
      </c>
      <c r="C49" s="56" t="s">
        <v>5</v>
      </c>
      <c r="D49" s="57">
        <v>5</v>
      </c>
    </row>
    <row r="50" spans="1:4" s="42" customFormat="1" ht="15.75" thickBot="1" x14ac:dyDescent="0.3">
      <c r="A50" s="56" t="s">
        <v>172</v>
      </c>
      <c r="B50" s="57">
        <v>1389</v>
      </c>
      <c r="C50" s="56" t="s">
        <v>29</v>
      </c>
      <c r="D50" s="57">
        <v>2</v>
      </c>
    </row>
    <row r="51" spans="1:4" s="42" customFormat="1" ht="15.75" thickBot="1" x14ac:dyDescent="0.3">
      <c r="A51" s="56" t="s">
        <v>95</v>
      </c>
      <c r="B51" s="57">
        <v>609.99</v>
      </c>
      <c r="C51" s="56" t="s">
        <v>53</v>
      </c>
      <c r="D51" s="57">
        <v>1</v>
      </c>
    </row>
    <row r="52" spans="1:4" s="42" customFormat="1" ht="15.75" thickBot="1" x14ac:dyDescent="0.3">
      <c r="A52" s="56" t="s">
        <v>173</v>
      </c>
      <c r="B52" s="57">
        <v>3925.48</v>
      </c>
      <c r="C52" s="56" t="s">
        <v>5</v>
      </c>
      <c r="D52" s="57">
        <v>2</v>
      </c>
    </row>
    <row r="53" spans="1:4" s="42" customFormat="1" ht="15.75" thickBot="1" x14ac:dyDescent="0.3">
      <c r="A53" s="56" t="s">
        <v>98</v>
      </c>
      <c r="B53" s="57">
        <v>4675.2</v>
      </c>
      <c r="C53" s="56" t="s">
        <v>82</v>
      </c>
      <c r="D53" s="57">
        <v>1</v>
      </c>
    </row>
    <row r="54" spans="1:4" s="42" customFormat="1" ht="15.75" thickBot="1" x14ac:dyDescent="0.3">
      <c r="A54" s="56" t="s">
        <v>101</v>
      </c>
      <c r="B54" s="57">
        <v>3876.99</v>
      </c>
      <c r="C54" s="56" t="s">
        <v>82</v>
      </c>
      <c r="D54" s="57">
        <v>3</v>
      </c>
    </row>
    <row r="55" spans="1:4" s="42" customFormat="1" ht="15.75" thickBot="1" x14ac:dyDescent="0.3">
      <c r="A55" s="56" t="s">
        <v>174</v>
      </c>
      <c r="B55" s="57">
        <v>2555.66</v>
      </c>
      <c r="C55" s="56" t="s">
        <v>175</v>
      </c>
      <c r="D55" s="57">
        <v>2</v>
      </c>
    </row>
    <row r="56" spans="1:4" s="42" customFormat="1" ht="15.75" thickBot="1" x14ac:dyDescent="0.3">
      <c r="A56" s="56" t="s">
        <v>176</v>
      </c>
      <c r="B56" s="57">
        <v>2602.5</v>
      </c>
      <c r="C56" s="56" t="s">
        <v>5</v>
      </c>
      <c r="D56" s="57">
        <v>1.5</v>
      </c>
    </row>
    <row r="57" spans="1:4" s="42" customFormat="1" ht="15.75" thickBot="1" x14ac:dyDescent="0.3">
      <c r="A57" s="56" t="s">
        <v>177</v>
      </c>
      <c r="B57" s="57">
        <v>931.58</v>
      </c>
      <c r="C57" s="56" t="s">
        <v>82</v>
      </c>
      <c r="D57" s="57">
        <v>1</v>
      </c>
    </row>
    <row r="58" spans="1:4" s="42" customFormat="1" ht="15.75" thickBot="1" x14ac:dyDescent="0.3">
      <c r="A58" s="56" t="s">
        <v>178</v>
      </c>
      <c r="B58" s="57">
        <v>5754</v>
      </c>
      <c r="C58" s="56" t="s">
        <v>5</v>
      </c>
      <c r="D58" s="57">
        <v>5.25</v>
      </c>
    </row>
    <row r="59" spans="1:4" s="42" customFormat="1" ht="15.75" thickBot="1" x14ac:dyDescent="0.3">
      <c r="A59" s="56" t="s">
        <v>179</v>
      </c>
      <c r="B59" s="57">
        <v>1762.5</v>
      </c>
      <c r="C59" s="56" t="s">
        <v>5</v>
      </c>
      <c r="D59" s="57">
        <v>1.5</v>
      </c>
    </row>
    <row r="60" spans="1:4" s="42" customFormat="1" ht="15.75" thickBot="1" x14ac:dyDescent="0.3">
      <c r="A60" s="56" t="s">
        <v>180</v>
      </c>
      <c r="B60" s="57">
        <v>1104.3</v>
      </c>
      <c r="C60" s="56" t="s">
        <v>5</v>
      </c>
      <c r="D60" s="57">
        <v>0.9</v>
      </c>
    </row>
    <row r="61" spans="1:4" s="42" customFormat="1" ht="15.75" thickBot="1" x14ac:dyDescent="0.3">
      <c r="A61" s="56" t="s">
        <v>35</v>
      </c>
      <c r="B61" s="57">
        <v>856.7</v>
      </c>
      <c r="C61" s="56" t="s">
        <v>82</v>
      </c>
      <c r="D61" s="57">
        <v>5</v>
      </c>
    </row>
    <row r="62" spans="1:4" s="42" customFormat="1" ht="15.75" thickBot="1" x14ac:dyDescent="0.3">
      <c r="A62" s="56" t="s">
        <v>181</v>
      </c>
      <c r="B62" s="57">
        <v>382.8</v>
      </c>
      <c r="C62" s="56" t="s">
        <v>5</v>
      </c>
      <c r="D62" s="57">
        <v>0.4</v>
      </c>
    </row>
    <row r="63" spans="1:4" ht="28.5" x14ac:dyDescent="0.25">
      <c r="A63" s="17" t="s">
        <v>18</v>
      </c>
      <c r="B63" s="28">
        <v>0</v>
      </c>
      <c r="C63" s="55" t="s">
        <v>121</v>
      </c>
      <c r="D63" s="16"/>
    </row>
    <row r="64" spans="1:4" ht="28.5" x14ac:dyDescent="0.25">
      <c r="A64" s="17" t="s">
        <v>19</v>
      </c>
      <c r="B64" s="28">
        <v>0</v>
      </c>
      <c r="C64" s="55" t="s">
        <v>121</v>
      </c>
      <c r="D64" s="16"/>
    </row>
    <row r="65" spans="1:9" x14ac:dyDescent="0.25">
      <c r="A65" s="17" t="s">
        <v>20</v>
      </c>
      <c r="B65" s="28">
        <v>0</v>
      </c>
      <c r="C65" s="55" t="s">
        <v>121</v>
      </c>
      <c r="D65" s="16"/>
    </row>
    <row r="66" spans="1:9" ht="29.25" thickBot="1" x14ac:dyDescent="0.3">
      <c r="A66" s="17" t="s">
        <v>21</v>
      </c>
      <c r="B66" s="28">
        <f>SUM(B67:B69)</f>
        <v>18782</v>
      </c>
      <c r="C66" s="55" t="s">
        <v>121</v>
      </c>
      <c r="D66" s="16"/>
    </row>
    <row r="67" spans="1:9" s="42" customFormat="1" ht="15.75" thickBot="1" x14ac:dyDescent="0.3">
      <c r="A67" s="56" t="s">
        <v>166</v>
      </c>
      <c r="B67" s="57">
        <v>17157.45</v>
      </c>
      <c r="C67" s="56" t="s">
        <v>167</v>
      </c>
      <c r="D67" s="57">
        <v>3</v>
      </c>
    </row>
    <row r="68" spans="1:9" s="42" customFormat="1" ht="15.75" thickBot="1" x14ac:dyDescent="0.3">
      <c r="A68" s="56" t="s">
        <v>168</v>
      </c>
      <c r="B68" s="57">
        <v>1624.55</v>
      </c>
      <c r="C68" s="56" t="s">
        <v>82</v>
      </c>
      <c r="D68" s="57">
        <v>5</v>
      </c>
    </row>
    <row r="69" spans="1:9" s="20" customFormat="1" x14ac:dyDescent="0.25">
      <c r="A69" s="18"/>
      <c r="B69" s="29"/>
      <c r="C69" s="19"/>
      <c r="D69" s="19"/>
    </row>
    <row r="70" spans="1:9" ht="29.25" thickBot="1" x14ac:dyDescent="0.3">
      <c r="A70" s="17" t="s">
        <v>22</v>
      </c>
      <c r="B70" s="28">
        <f>B72+B71</f>
        <v>9734.4</v>
      </c>
      <c r="C70" s="55" t="s">
        <v>121</v>
      </c>
      <c r="D70" s="16"/>
    </row>
    <row r="71" spans="1:9" s="42" customFormat="1" ht="15.75" thickBot="1" x14ac:dyDescent="0.3">
      <c r="A71" s="56" t="s">
        <v>148</v>
      </c>
      <c r="B71" s="57">
        <v>4664.3999999999996</v>
      </c>
      <c r="C71" s="56" t="s">
        <v>4</v>
      </c>
      <c r="D71" s="57">
        <v>20280</v>
      </c>
    </row>
    <row r="72" spans="1:9" s="42" customFormat="1" ht="15.75" thickBot="1" x14ac:dyDescent="0.3">
      <c r="A72" s="56" t="s">
        <v>131</v>
      </c>
      <c r="B72" s="57">
        <v>5070</v>
      </c>
      <c r="C72" s="56" t="s">
        <v>4</v>
      </c>
      <c r="D72" s="57">
        <v>20280</v>
      </c>
    </row>
    <row r="73" spans="1:9" ht="29.25" thickBot="1" x14ac:dyDescent="0.3">
      <c r="A73" s="17" t="s">
        <v>23</v>
      </c>
      <c r="B73" s="28">
        <f>SUM(B74:B75)</f>
        <v>37720.800000000003</v>
      </c>
      <c r="C73" s="55" t="s">
        <v>121</v>
      </c>
      <c r="D73" s="16"/>
      <c r="I73" s="51"/>
    </row>
    <row r="74" spans="1:9" s="42" customFormat="1" ht="15.75" thickBot="1" x14ac:dyDescent="0.3">
      <c r="A74" s="56" t="s">
        <v>144</v>
      </c>
      <c r="B74" s="57">
        <v>18252</v>
      </c>
      <c r="C74" s="56" t="s">
        <v>5</v>
      </c>
      <c r="D74" s="57">
        <v>20280</v>
      </c>
    </row>
    <row r="75" spans="1:9" s="42" customFormat="1" ht="15.75" thickBot="1" x14ac:dyDescent="0.3">
      <c r="A75" s="56" t="s">
        <v>145</v>
      </c>
      <c r="B75" s="57">
        <v>19468.8</v>
      </c>
      <c r="C75" s="56" t="s">
        <v>4</v>
      </c>
      <c r="D75" s="57">
        <v>20280</v>
      </c>
    </row>
    <row r="76" spans="1:9" ht="29.25" thickBot="1" x14ac:dyDescent="0.3">
      <c r="A76" s="17" t="s">
        <v>24</v>
      </c>
      <c r="B76" s="28">
        <f>SUM(B77:B77)</f>
        <v>8165.16</v>
      </c>
      <c r="C76" s="55" t="s">
        <v>121</v>
      </c>
      <c r="D76" s="16"/>
    </row>
    <row r="77" spans="1:9" s="42" customFormat="1" ht="15.75" thickBot="1" x14ac:dyDescent="0.3">
      <c r="A77" s="56" t="s">
        <v>149</v>
      </c>
      <c r="B77" s="57">
        <v>8165.16</v>
      </c>
      <c r="C77" s="56" t="s">
        <v>4</v>
      </c>
      <c r="D77" s="57">
        <v>2805.9</v>
      </c>
    </row>
    <row r="78" spans="1:9" ht="57.75" thickBot="1" x14ac:dyDescent="0.3">
      <c r="A78" s="17" t="s">
        <v>25</v>
      </c>
      <c r="B78" s="28">
        <f>SUM(B79:B84)</f>
        <v>121237.04000000001</v>
      </c>
      <c r="C78" s="55" t="s">
        <v>121</v>
      </c>
      <c r="D78" s="16"/>
    </row>
    <row r="79" spans="1:9" s="42" customFormat="1" ht="15.75" thickBot="1" x14ac:dyDescent="0.3">
      <c r="A79" s="56" t="s">
        <v>146</v>
      </c>
      <c r="B79" s="57">
        <v>49686.98</v>
      </c>
      <c r="C79" s="56" t="s">
        <v>4</v>
      </c>
      <c r="D79" s="57">
        <v>20280.400000000001</v>
      </c>
    </row>
    <row r="80" spans="1:9" s="42" customFormat="1" ht="15.75" thickBot="1" x14ac:dyDescent="0.3">
      <c r="A80" s="56" t="s">
        <v>147</v>
      </c>
      <c r="B80" s="57">
        <v>53325.25</v>
      </c>
      <c r="C80" s="56" t="s">
        <v>4</v>
      </c>
      <c r="D80" s="57">
        <v>19391</v>
      </c>
    </row>
    <row r="81" spans="1:8" s="42" customFormat="1" ht="15.75" thickBot="1" x14ac:dyDescent="0.3">
      <c r="A81" s="56" t="s">
        <v>165</v>
      </c>
      <c r="B81" s="57">
        <v>344.76</v>
      </c>
      <c r="C81" s="56" t="s">
        <v>4</v>
      </c>
      <c r="D81" s="57">
        <v>20280</v>
      </c>
    </row>
    <row r="82" spans="1:8" s="42" customFormat="1" ht="15.75" thickBot="1" x14ac:dyDescent="0.3">
      <c r="A82" s="56" t="s">
        <v>132</v>
      </c>
      <c r="B82" s="57">
        <v>344.76</v>
      </c>
      <c r="C82" s="56" t="s">
        <v>4</v>
      </c>
      <c r="D82" s="57">
        <v>20280</v>
      </c>
    </row>
    <row r="83" spans="1:8" s="42" customFormat="1" ht="15.75" thickBot="1" x14ac:dyDescent="0.3">
      <c r="A83" s="56" t="s">
        <v>182</v>
      </c>
      <c r="B83" s="57">
        <v>6821.24</v>
      </c>
      <c r="C83" s="56" t="s">
        <v>82</v>
      </c>
      <c r="D83" s="57">
        <v>4</v>
      </c>
    </row>
    <row r="84" spans="1:8" s="42" customFormat="1" ht="15.75" thickBot="1" x14ac:dyDescent="0.3">
      <c r="A84" s="56" t="s">
        <v>183</v>
      </c>
      <c r="B84" s="57">
        <v>10714.05</v>
      </c>
      <c r="C84" s="56" t="s">
        <v>5</v>
      </c>
      <c r="D84" s="57">
        <v>9</v>
      </c>
    </row>
    <row r="85" spans="1:8" x14ac:dyDescent="0.25">
      <c r="A85" s="17" t="s">
        <v>26</v>
      </c>
      <c r="B85" s="28">
        <f>B86+B87</f>
        <v>47380.800000000003</v>
      </c>
      <c r="C85" s="55" t="s">
        <v>121</v>
      </c>
      <c r="D85" s="16"/>
    </row>
    <row r="86" spans="1:8" ht="30" x14ac:dyDescent="0.25">
      <c r="A86" s="24" t="s">
        <v>44</v>
      </c>
      <c r="B86" s="30">
        <f>D86*5*12</f>
        <v>4200</v>
      </c>
      <c r="C86" s="25" t="s">
        <v>6</v>
      </c>
      <c r="D86" s="21">
        <v>70</v>
      </c>
    </row>
    <row r="87" spans="1:8" x14ac:dyDescent="0.25">
      <c r="A87" s="18" t="s">
        <v>34</v>
      </c>
      <c r="B87" s="30">
        <v>43180.800000000003</v>
      </c>
      <c r="C87" s="15" t="s">
        <v>121</v>
      </c>
      <c r="D87" s="21"/>
    </row>
    <row r="88" spans="1:8" x14ac:dyDescent="0.25">
      <c r="A88" s="14" t="s">
        <v>133</v>
      </c>
      <c r="B88" s="28">
        <f>B12+B15+B18+B20+B27+B43+B63+B64+B65+B66+B70+B73+B76+B78</f>
        <v>631147.91</v>
      </c>
      <c r="C88" s="55" t="s">
        <v>121</v>
      </c>
      <c r="D88" s="16"/>
      <c r="H88" s="1" t="e">
        <f>B88='[1]Работы 2020'!C55</f>
        <v>#REF!</v>
      </c>
    </row>
    <row r="89" spans="1:8" x14ac:dyDescent="0.25">
      <c r="A89" s="14" t="s">
        <v>134</v>
      </c>
      <c r="B89" s="28">
        <f>B88*1.2+B85</f>
        <v>804758.29200000002</v>
      </c>
      <c r="C89" s="55" t="s">
        <v>121</v>
      </c>
      <c r="D89" s="16"/>
    </row>
    <row r="90" spans="1:8" x14ac:dyDescent="0.25">
      <c r="A90" s="14" t="s">
        <v>135</v>
      </c>
      <c r="B90" s="28">
        <f>B5+B8-B89</f>
        <v>125673.66800000006</v>
      </c>
      <c r="C90" s="55" t="s">
        <v>121</v>
      </c>
      <c r="D90" s="16"/>
    </row>
    <row r="91" spans="1:8" ht="28.5" x14ac:dyDescent="0.25">
      <c r="A91" s="17" t="s">
        <v>136</v>
      </c>
      <c r="B91" s="28">
        <f>B90+B7</f>
        <v>154600.16800000006</v>
      </c>
      <c r="C91" s="55" t="s">
        <v>121</v>
      </c>
      <c r="D91" s="16"/>
    </row>
  </sheetData>
  <sheetProtection formatCells="0" formatColumns="0" formatRows="0" sort="0" autoFilter="0" pivotTables="0"/>
  <mergeCells count="4">
    <mergeCell ref="A1:D1"/>
    <mergeCell ref="A11:D11"/>
    <mergeCell ref="B2:D2"/>
    <mergeCell ref="A4:D4"/>
  </mergeCells>
  <hyperlinks>
    <hyperlink ref="C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55"/>
  <sheetViews>
    <sheetView workbookViewId="0">
      <pane ySplit="3" topLeftCell="A25" activePane="bottomLeft" state="frozen"/>
      <selection pane="bottomLeft" activeCell="B58" sqref="B58"/>
    </sheetView>
  </sheetViews>
  <sheetFormatPr defaultRowHeight="15" x14ac:dyDescent="0.25"/>
  <cols>
    <col min="1" max="1" width="9.140625" style="33"/>
    <col min="2" max="2" width="75.5703125" customWidth="1"/>
    <col min="3" max="3" width="14.140625" customWidth="1"/>
    <col min="4" max="4" width="13.140625" style="33" customWidth="1"/>
    <col min="5" max="5" width="13.140625" customWidth="1"/>
  </cols>
  <sheetData>
    <row r="1" spans="1:5" x14ac:dyDescent="0.25">
      <c r="B1" s="31" t="s">
        <v>72</v>
      </c>
      <c r="C1" s="31"/>
      <c r="E1" s="31"/>
    </row>
    <row r="2" spans="1:5" x14ac:dyDescent="0.25">
      <c r="B2" s="31" t="s">
        <v>42</v>
      </c>
      <c r="C2" s="31"/>
      <c r="E2" s="31"/>
    </row>
    <row r="3" spans="1:5" x14ac:dyDescent="0.25">
      <c r="A3" s="40" t="s">
        <v>120</v>
      </c>
      <c r="B3" s="38" t="s">
        <v>41</v>
      </c>
      <c r="C3" s="38" t="s">
        <v>73</v>
      </c>
      <c r="D3" s="38" t="s">
        <v>40</v>
      </c>
      <c r="E3" s="38" t="s">
        <v>39</v>
      </c>
    </row>
    <row r="4" spans="1:5" x14ac:dyDescent="0.25">
      <c r="A4" s="39">
        <v>3</v>
      </c>
      <c r="B4" s="36" t="s">
        <v>74</v>
      </c>
      <c r="C4" s="35">
        <v>47090.33</v>
      </c>
      <c r="D4" s="41" t="s">
        <v>14</v>
      </c>
      <c r="E4" s="35">
        <v>889</v>
      </c>
    </row>
    <row r="5" spans="1:5" x14ac:dyDescent="0.25">
      <c r="A5" s="39">
        <v>3</v>
      </c>
      <c r="B5" s="36" t="s">
        <v>75</v>
      </c>
      <c r="C5" s="35">
        <v>47673</v>
      </c>
      <c r="D5" s="41" t="s">
        <v>14</v>
      </c>
      <c r="E5" s="35">
        <v>900</v>
      </c>
    </row>
    <row r="6" spans="1:5" x14ac:dyDescent="0.25">
      <c r="A6" s="39">
        <v>6</v>
      </c>
      <c r="B6" s="36" t="s">
        <v>76</v>
      </c>
      <c r="C6" s="35">
        <v>2907.18</v>
      </c>
      <c r="D6" s="41" t="s">
        <v>77</v>
      </c>
      <c r="E6" s="35">
        <v>6</v>
      </c>
    </row>
    <row r="7" spans="1:5" x14ac:dyDescent="0.25">
      <c r="A7" s="39">
        <v>4</v>
      </c>
      <c r="B7" s="36" t="s">
        <v>78</v>
      </c>
      <c r="C7" s="35">
        <v>1825.63</v>
      </c>
      <c r="D7" s="41" t="s">
        <v>4</v>
      </c>
      <c r="E7" s="35">
        <v>20284.8</v>
      </c>
    </row>
    <row r="8" spans="1:5" x14ac:dyDescent="0.25">
      <c r="A8" s="39">
        <v>4</v>
      </c>
      <c r="B8" s="36" t="s">
        <v>79</v>
      </c>
      <c r="C8" s="35">
        <v>1825.63</v>
      </c>
      <c r="D8" s="41" t="s">
        <v>4</v>
      </c>
      <c r="E8" s="35">
        <v>20284.8</v>
      </c>
    </row>
    <row r="9" spans="1:5" x14ac:dyDescent="0.25">
      <c r="A9" s="39">
        <v>13</v>
      </c>
      <c r="B9" s="36" t="s">
        <v>30</v>
      </c>
      <c r="C9" s="35">
        <v>1327.7</v>
      </c>
      <c r="D9" s="41" t="s">
        <v>4</v>
      </c>
      <c r="E9" s="35">
        <v>935</v>
      </c>
    </row>
    <row r="10" spans="1:5" x14ac:dyDescent="0.25">
      <c r="A10" s="39">
        <v>13</v>
      </c>
      <c r="B10" s="36" t="s">
        <v>30</v>
      </c>
      <c r="C10" s="35">
        <v>1327.7</v>
      </c>
      <c r="D10" s="41" t="s">
        <v>4</v>
      </c>
      <c r="E10" s="35">
        <v>935</v>
      </c>
    </row>
    <row r="11" spans="1:5" x14ac:dyDescent="0.25">
      <c r="A11" s="39">
        <v>5</v>
      </c>
      <c r="B11" s="36" t="s">
        <v>80</v>
      </c>
      <c r="C11" s="35">
        <v>695.16</v>
      </c>
      <c r="D11" s="41" t="s">
        <v>4</v>
      </c>
      <c r="E11" s="35">
        <v>1</v>
      </c>
    </row>
    <row r="12" spans="1:5" x14ac:dyDescent="0.25">
      <c r="A12" s="39">
        <v>6</v>
      </c>
      <c r="B12" s="36" t="s">
        <v>28</v>
      </c>
      <c r="C12" s="35">
        <v>6474.88</v>
      </c>
      <c r="D12" s="41" t="s">
        <v>29</v>
      </c>
      <c r="E12" s="35">
        <v>8</v>
      </c>
    </row>
    <row r="13" spans="1:5" x14ac:dyDescent="0.25">
      <c r="A13" s="39">
        <v>5</v>
      </c>
      <c r="B13" s="36" t="s">
        <v>81</v>
      </c>
      <c r="C13" s="35">
        <v>362.51</v>
      </c>
      <c r="D13" s="41" t="s">
        <v>82</v>
      </c>
      <c r="E13" s="35">
        <v>1</v>
      </c>
    </row>
    <row r="14" spans="1:5" x14ac:dyDescent="0.25">
      <c r="A14" s="39">
        <v>5</v>
      </c>
      <c r="B14" s="36" t="s">
        <v>83</v>
      </c>
      <c r="C14" s="35">
        <v>635.20000000000005</v>
      </c>
      <c r="D14" s="41" t="s">
        <v>82</v>
      </c>
      <c r="E14" s="35">
        <v>8</v>
      </c>
    </row>
    <row r="15" spans="1:5" x14ac:dyDescent="0.25">
      <c r="A15" s="39">
        <v>5</v>
      </c>
      <c r="B15" s="36" t="s">
        <v>84</v>
      </c>
      <c r="C15" s="35">
        <v>9015.7999999999993</v>
      </c>
      <c r="D15" s="41" t="s">
        <v>82</v>
      </c>
      <c r="E15" s="35">
        <v>1</v>
      </c>
    </row>
    <row r="16" spans="1:5" x14ac:dyDescent="0.25">
      <c r="A16" s="39">
        <v>6</v>
      </c>
      <c r="B16" s="36" t="s">
        <v>85</v>
      </c>
      <c r="C16" s="35">
        <v>232.36</v>
      </c>
      <c r="D16" s="41" t="s">
        <v>82</v>
      </c>
      <c r="E16" s="35">
        <v>1</v>
      </c>
    </row>
    <row r="17" spans="1:5" x14ac:dyDescent="0.25">
      <c r="A17" s="39">
        <v>5</v>
      </c>
      <c r="B17" s="36" t="s">
        <v>86</v>
      </c>
      <c r="C17" s="35">
        <v>333.38</v>
      </c>
      <c r="D17" s="41" t="s">
        <v>82</v>
      </c>
      <c r="E17" s="35">
        <v>1</v>
      </c>
    </row>
    <row r="18" spans="1:5" x14ac:dyDescent="0.25">
      <c r="A18" s="39">
        <v>14</v>
      </c>
      <c r="B18" s="36" t="s">
        <v>87</v>
      </c>
      <c r="C18" s="35">
        <v>159.30000000000001</v>
      </c>
      <c r="D18" s="41" t="s">
        <v>4</v>
      </c>
      <c r="E18" s="35">
        <v>9370.7000000000007</v>
      </c>
    </row>
    <row r="19" spans="1:5" x14ac:dyDescent="0.25">
      <c r="A19" s="39">
        <v>5</v>
      </c>
      <c r="B19" s="36" t="s">
        <v>88</v>
      </c>
      <c r="C19" s="35">
        <v>1614.39</v>
      </c>
      <c r="D19" s="41" t="s">
        <v>89</v>
      </c>
      <c r="E19" s="35">
        <v>1</v>
      </c>
    </row>
    <row r="20" spans="1:5" x14ac:dyDescent="0.25">
      <c r="A20" s="39">
        <v>14</v>
      </c>
      <c r="B20" s="36" t="s">
        <v>38</v>
      </c>
      <c r="C20" s="35">
        <v>2501.5</v>
      </c>
      <c r="D20" s="41" t="s">
        <v>82</v>
      </c>
      <c r="E20" s="35">
        <v>50</v>
      </c>
    </row>
    <row r="21" spans="1:5" x14ac:dyDescent="0.25">
      <c r="A21" s="39">
        <v>6</v>
      </c>
      <c r="B21" s="36" t="s">
        <v>37</v>
      </c>
      <c r="C21" s="35">
        <v>2245.6</v>
      </c>
      <c r="D21" s="41" t="s">
        <v>5</v>
      </c>
      <c r="E21" s="35">
        <v>8</v>
      </c>
    </row>
    <row r="22" spans="1:5" x14ac:dyDescent="0.25">
      <c r="A22" s="39">
        <v>5</v>
      </c>
      <c r="B22" s="36" t="s">
        <v>90</v>
      </c>
      <c r="C22" s="35">
        <v>490</v>
      </c>
      <c r="D22" s="41" t="s">
        <v>82</v>
      </c>
      <c r="E22" s="35">
        <v>4</v>
      </c>
    </row>
    <row r="23" spans="1:5" x14ac:dyDescent="0.25">
      <c r="A23" s="39">
        <v>5</v>
      </c>
      <c r="B23" s="36" t="s">
        <v>91</v>
      </c>
      <c r="C23" s="35">
        <v>1858.88</v>
      </c>
      <c r="D23" s="41" t="s">
        <v>82</v>
      </c>
      <c r="E23" s="35">
        <v>8</v>
      </c>
    </row>
    <row r="24" spans="1:5" x14ac:dyDescent="0.25">
      <c r="A24" s="39">
        <v>10</v>
      </c>
      <c r="B24" s="36" t="s">
        <v>92</v>
      </c>
      <c r="C24" s="35">
        <v>5510.4</v>
      </c>
      <c r="D24" s="41" t="s">
        <v>5</v>
      </c>
      <c r="E24" s="35">
        <v>20</v>
      </c>
    </row>
    <row r="25" spans="1:5" x14ac:dyDescent="0.25">
      <c r="A25" s="39">
        <v>10</v>
      </c>
      <c r="B25" s="36" t="s">
        <v>36</v>
      </c>
      <c r="C25" s="35">
        <v>214.41</v>
      </c>
      <c r="D25" s="41" t="s">
        <v>82</v>
      </c>
      <c r="E25" s="35">
        <v>1</v>
      </c>
    </row>
    <row r="26" spans="1:5" x14ac:dyDescent="0.25">
      <c r="A26" s="39">
        <v>10</v>
      </c>
      <c r="B26" s="36" t="s">
        <v>93</v>
      </c>
      <c r="C26" s="35">
        <v>653.05999999999995</v>
      </c>
      <c r="D26" s="41" t="s">
        <v>82</v>
      </c>
      <c r="E26" s="35">
        <v>2</v>
      </c>
    </row>
    <row r="27" spans="1:5" x14ac:dyDescent="0.25">
      <c r="A27" s="39">
        <v>14</v>
      </c>
      <c r="B27" s="36" t="s">
        <v>94</v>
      </c>
      <c r="C27" s="35">
        <v>1898.38</v>
      </c>
      <c r="D27" s="41" t="s">
        <v>82</v>
      </c>
      <c r="E27" s="35">
        <v>1</v>
      </c>
    </row>
    <row r="28" spans="1:5" x14ac:dyDescent="0.25">
      <c r="A28" s="39">
        <v>6</v>
      </c>
      <c r="B28" s="36" t="s">
        <v>95</v>
      </c>
      <c r="C28" s="35">
        <v>9149.85</v>
      </c>
      <c r="D28" s="41" t="s">
        <v>82</v>
      </c>
      <c r="E28" s="35">
        <v>15</v>
      </c>
    </row>
    <row r="29" spans="1:5" x14ac:dyDescent="0.25">
      <c r="A29" s="39">
        <v>6</v>
      </c>
      <c r="B29" s="36" t="s">
        <v>96</v>
      </c>
      <c r="C29" s="35">
        <v>954.41</v>
      </c>
      <c r="D29" s="41" t="s">
        <v>82</v>
      </c>
      <c r="E29" s="35">
        <v>1</v>
      </c>
    </row>
    <row r="30" spans="1:5" x14ac:dyDescent="0.25">
      <c r="A30" s="39">
        <v>6</v>
      </c>
      <c r="B30" s="36" t="s">
        <v>97</v>
      </c>
      <c r="C30" s="35">
        <v>3607.3</v>
      </c>
      <c r="D30" s="41" t="s">
        <v>82</v>
      </c>
      <c r="E30" s="35">
        <v>1</v>
      </c>
    </row>
    <row r="31" spans="1:5" x14ac:dyDescent="0.25">
      <c r="A31" s="39">
        <v>6</v>
      </c>
      <c r="B31" s="36" t="s">
        <v>98</v>
      </c>
      <c r="C31" s="35">
        <v>23376</v>
      </c>
      <c r="D31" s="41" t="s">
        <v>82</v>
      </c>
      <c r="E31" s="35">
        <v>5</v>
      </c>
    </row>
    <row r="32" spans="1:5" x14ac:dyDescent="0.25">
      <c r="A32" s="39">
        <v>5</v>
      </c>
      <c r="B32" s="36" t="s">
        <v>99</v>
      </c>
      <c r="C32" s="35">
        <v>1614.96</v>
      </c>
      <c r="D32" s="41" t="s">
        <v>5</v>
      </c>
      <c r="E32" s="35">
        <v>2</v>
      </c>
    </row>
    <row r="33" spans="1:5" x14ac:dyDescent="0.25">
      <c r="A33" s="39">
        <v>6</v>
      </c>
      <c r="B33" s="36" t="s">
        <v>100</v>
      </c>
      <c r="C33" s="35">
        <v>8456.76</v>
      </c>
      <c r="D33" s="41" t="s">
        <v>82</v>
      </c>
      <c r="E33" s="35">
        <v>6</v>
      </c>
    </row>
    <row r="34" spans="1:5" x14ac:dyDescent="0.25">
      <c r="A34" s="39">
        <v>6</v>
      </c>
      <c r="B34" s="36" t="s">
        <v>101</v>
      </c>
      <c r="C34" s="35">
        <v>1292.33</v>
      </c>
      <c r="D34" s="41" t="s">
        <v>82</v>
      </c>
      <c r="E34" s="35">
        <v>1</v>
      </c>
    </row>
    <row r="35" spans="1:5" x14ac:dyDescent="0.25">
      <c r="A35" s="39">
        <v>6</v>
      </c>
      <c r="B35" s="36" t="s">
        <v>102</v>
      </c>
      <c r="C35" s="35">
        <v>6768</v>
      </c>
      <c r="D35" s="41" t="s">
        <v>5</v>
      </c>
      <c r="E35" s="35">
        <v>4.5</v>
      </c>
    </row>
    <row r="36" spans="1:5" x14ac:dyDescent="0.25">
      <c r="A36" s="39">
        <v>6</v>
      </c>
      <c r="B36" s="36" t="s">
        <v>103</v>
      </c>
      <c r="C36" s="35">
        <v>334.5</v>
      </c>
      <c r="D36" s="41" t="s">
        <v>5</v>
      </c>
      <c r="E36" s="35">
        <v>0.5</v>
      </c>
    </row>
    <row r="37" spans="1:5" x14ac:dyDescent="0.25">
      <c r="A37" s="39">
        <v>12</v>
      </c>
      <c r="B37" s="36" t="s">
        <v>104</v>
      </c>
      <c r="C37" s="35">
        <v>16227.84</v>
      </c>
      <c r="D37" s="41" t="s">
        <v>4</v>
      </c>
      <c r="E37" s="35">
        <v>20284.8</v>
      </c>
    </row>
    <row r="38" spans="1:5" x14ac:dyDescent="0.25">
      <c r="A38" s="39">
        <v>12</v>
      </c>
      <c r="B38" s="36" t="s">
        <v>105</v>
      </c>
      <c r="C38" s="35">
        <v>18256.32</v>
      </c>
      <c r="D38" s="41" t="s">
        <v>4</v>
      </c>
      <c r="E38" s="35">
        <v>20284.8</v>
      </c>
    </row>
    <row r="39" spans="1:5" x14ac:dyDescent="0.25">
      <c r="A39" s="39">
        <v>11</v>
      </c>
      <c r="B39" s="36" t="s">
        <v>106</v>
      </c>
      <c r="C39" s="35">
        <v>4665.5</v>
      </c>
      <c r="D39" s="41" t="s">
        <v>4</v>
      </c>
      <c r="E39" s="35">
        <v>20284.8</v>
      </c>
    </row>
    <row r="40" spans="1:5" x14ac:dyDescent="0.25">
      <c r="A40" s="39">
        <v>11</v>
      </c>
      <c r="B40" s="36" t="s">
        <v>107</v>
      </c>
      <c r="C40" s="35">
        <v>4259.8100000000004</v>
      </c>
      <c r="D40" s="41" t="s">
        <v>4</v>
      </c>
      <c r="E40" s="35">
        <v>20284.8</v>
      </c>
    </row>
    <row r="41" spans="1:5" x14ac:dyDescent="0.25">
      <c r="A41" s="39">
        <v>2</v>
      </c>
      <c r="B41" s="36" t="s">
        <v>108</v>
      </c>
      <c r="C41" s="35">
        <v>32252.82</v>
      </c>
      <c r="D41" s="41" t="s">
        <v>4</v>
      </c>
      <c r="E41" s="35">
        <v>20284.8</v>
      </c>
    </row>
    <row r="42" spans="1:5" x14ac:dyDescent="0.25">
      <c r="A42" s="39">
        <v>2</v>
      </c>
      <c r="B42" s="36" t="s">
        <v>109</v>
      </c>
      <c r="C42" s="35">
        <v>33672.11</v>
      </c>
      <c r="D42" s="41" t="s">
        <v>4</v>
      </c>
      <c r="E42" s="35">
        <v>20284.400000000001</v>
      </c>
    </row>
    <row r="43" spans="1:5" x14ac:dyDescent="0.25">
      <c r="A43" s="39">
        <v>14</v>
      </c>
      <c r="B43" s="36" t="s">
        <v>110</v>
      </c>
      <c r="C43" s="35">
        <v>48869.41</v>
      </c>
      <c r="D43" s="41" t="s">
        <v>4</v>
      </c>
      <c r="E43" s="35">
        <v>19946.7</v>
      </c>
    </row>
    <row r="44" spans="1:5" x14ac:dyDescent="0.25">
      <c r="A44" s="39">
        <v>14</v>
      </c>
      <c r="B44" s="36" t="s">
        <v>111</v>
      </c>
      <c r="C44" s="35">
        <v>39481.019999999997</v>
      </c>
      <c r="D44" s="41" t="s">
        <v>4</v>
      </c>
      <c r="E44" s="35">
        <v>16114.7</v>
      </c>
    </row>
    <row r="45" spans="1:5" x14ac:dyDescent="0.25">
      <c r="A45" s="39">
        <v>1</v>
      </c>
      <c r="B45" s="36" t="s">
        <v>112</v>
      </c>
      <c r="C45" s="35">
        <v>76270.850000000006</v>
      </c>
      <c r="D45" s="41" t="s">
        <v>4</v>
      </c>
      <c r="E45" s="35">
        <v>20284.8</v>
      </c>
    </row>
    <row r="46" spans="1:5" x14ac:dyDescent="0.25">
      <c r="A46" s="39">
        <v>1</v>
      </c>
      <c r="B46" s="36" t="s">
        <v>113</v>
      </c>
      <c r="C46" s="35">
        <v>80124.960000000006</v>
      </c>
      <c r="D46" s="41" t="s">
        <v>4</v>
      </c>
      <c r="E46" s="35">
        <v>20284.8</v>
      </c>
    </row>
    <row r="47" spans="1:5" x14ac:dyDescent="0.25">
      <c r="A47" s="39">
        <v>6</v>
      </c>
      <c r="B47" s="36" t="s">
        <v>35</v>
      </c>
      <c r="C47" s="35">
        <v>2514.4</v>
      </c>
      <c r="D47" s="41" t="s">
        <v>82</v>
      </c>
      <c r="E47" s="35">
        <v>14</v>
      </c>
    </row>
    <row r="48" spans="1:5" x14ac:dyDescent="0.25">
      <c r="A48" s="39">
        <v>4</v>
      </c>
      <c r="B48" s="36" t="s">
        <v>114</v>
      </c>
      <c r="C48" s="35">
        <v>1622.78</v>
      </c>
      <c r="D48" s="41" t="s">
        <v>4</v>
      </c>
      <c r="E48" s="35">
        <v>20284.8</v>
      </c>
    </row>
    <row r="49" spans="1:5" x14ac:dyDescent="0.25">
      <c r="A49" s="39">
        <v>4</v>
      </c>
      <c r="B49" s="36" t="s">
        <v>115</v>
      </c>
      <c r="C49" s="35">
        <v>1825.63</v>
      </c>
      <c r="D49" s="41" t="s">
        <v>4</v>
      </c>
      <c r="E49" s="35">
        <v>20284.8</v>
      </c>
    </row>
    <row r="50" spans="1:5" x14ac:dyDescent="0.25">
      <c r="A50" s="39">
        <v>4</v>
      </c>
      <c r="B50" s="36" t="s">
        <v>116</v>
      </c>
      <c r="C50" s="35">
        <v>7708.22</v>
      </c>
      <c r="D50" s="41" t="s">
        <v>4</v>
      </c>
      <c r="E50" s="35">
        <v>20284.8</v>
      </c>
    </row>
    <row r="51" spans="1:5" x14ac:dyDescent="0.25">
      <c r="A51" s="39">
        <v>4</v>
      </c>
      <c r="B51" s="36" t="s">
        <v>117</v>
      </c>
      <c r="C51" s="35">
        <v>7708.22</v>
      </c>
      <c r="D51" s="41" t="s">
        <v>4</v>
      </c>
      <c r="E51" s="35">
        <v>20284.8</v>
      </c>
    </row>
    <row r="52" spans="1:5" x14ac:dyDescent="0.25">
      <c r="A52" s="39">
        <v>6</v>
      </c>
      <c r="B52" s="36" t="s">
        <v>31</v>
      </c>
      <c r="C52" s="35">
        <v>1080.56</v>
      </c>
      <c r="D52" s="41" t="s">
        <v>32</v>
      </c>
      <c r="E52" s="35">
        <v>4</v>
      </c>
    </row>
    <row r="53" spans="1:5" x14ac:dyDescent="0.25">
      <c r="A53" s="39">
        <v>6</v>
      </c>
      <c r="B53" s="36" t="s">
        <v>118</v>
      </c>
      <c r="C53" s="35">
        <v>642</v>
      </c>
      <c r="D53" s="41" t="s">
        <v>5</v>
      </c>
      <c r="E53" s="35">
        <v>0.4</v>
      </c>
    </row>
    <row r="54" spans="1:5" x14ac:dyDescent="0.25">
      <c r="A54" s="39">
        <v>6</v>
      </c>
      <c r="B54" s="36" t="s">
        <v>119</v>
      </c>
      <c r="C54" s="35">
        <v>7124</v>
      </c>
      <c r="D54" s="41" t="s">
        <v>5</v>
      </c>
      <c r="E54" s="35">
        <v>6.5</v>
      </c>
    </row>
    <row r="55" spans="1:5" x14ac:dyDescent="0.25">
      <c r="A55" s="39"/>
      <c r="B55" s="36"/>
      <c r="C55" s="34">
        <v>578732.94000000006</v>
      </c>
      <c r="D55" s="41"/>
      <c r="E55" s="35"/>
    </row>
  </sheetData>
  <autoFilter ref="A3:E5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H28" sqref="H28"/>
    </sheetView>
  </sheetViews>
  <sheetFormatPr defaultRowHeight="15" x14ac:dyDescent="0.25"/>
  <cols>
    <col min="2" max="5" width="11.85546875" customWidth="1"/>
    <col min="6" max="7" width="10.7109375" customWidth="1"/>
    <col min="8" max="8" width="24.85546875" customWidth="1"/>
  </cols>
  <sheetData>
    <row r="1" spans="1:8" ht="16.5" x14ac:dyDescent="0.25">
      <c r="A1" s="64" t="s">
        <v>45</v>
      </c>
      <c r="B1" s="64"/>
      <c r="C1" s="64"/>
      <c r="D1" s="64"/>
      <c r="E1" s="64"/>
      <c r="F1" s="64"/>
      <c r="G1" s="64"/>
      <c r="H1" s="64"/>
    </row>
    <row r="2" spans="1:8" x14ac:dyDescent="0.25">
      <c r="A2" s="42"/>
      <c r="B2" s="42"/>
      <c r="C2" s="42"/>
      <c r="D2" s="42"/>
      <c r="E2" s="42"/>
      <c r="F2" s="42"/>
      <c r="G2" s="42"/>
      <c r="H2" s="42"/>
    </row>
    <row r="3" spans="1:8" s="32" customFormat="1" ht="25.5" x14ac:dyDescent="0.25">
      <c r="A3" s="48" t="s">
        <v>46</v>
      </c>
      <c r="B3" s="65" t="s">
        <v>47</v>
      </c>
      <c r="C3" s="66"/>
      <c r="D3" s="48" t="s">
        <v>48</v>
      </c>
      <c r="E3" s="48" t="s">
        <v>49</v>
      </c>
      <c r="F3" s="48" t="s">
        <v>50</v>
      </c>
      <c r="G3" s="48" t="s">
        <v>51</v>
      </c>
      <c r="H3" s="48" t="s">
        <v>52</v>
      </c>
    </row>
    <row r="4" spans="1:8" x14ac:dyDescent="0.25">
      <c r="A4" s="44" t="s">
        <v>53</v>
      </c>
      <c r="B4" s="45" t="s">
        <v>54</v>
      </c>
      <c r="C4" s="67" t="s">
        <v>55</v>
      </c>
      <c r="D4" s="67"/>
      <c r="E4" s="67"/>
      <c r="F4" s="67"/>
      <c r="G4" s="67"/>
      <c r="H4" s="68"/>
    </row>
    <row r="5" spans="1:8" x14ac:dyDescent="0.25">
      <c r="A5" s="43" t="s">
        <v>56</v>
      </c>
      <c r="B5" s="62" t="s">
        <v>57</v>
      </c>
      <c r="C5" s="63"/>
      <c r="D5" s="46">
        <v>80277.83</v>
      </c>
      <c r="E5" s="46">
        <v>55510.37</v>
      </c>
      <c r="F5" s="47">
        <v>69.150000000000006</v>
      </c>
      <c r="G5" s="48" t="s">
        <v>58</v>
      </c>
      <c r="H5" s="48" t="s">
        <v>59</v>
      </c>
    </row>
    <row r="6" spans="1:8" x14ac:dyDescent="0.25">
      <c r="A6" s="43" t="s">
        <v>56</v>
      </c>
      <c r="B6" s="62" t="s">
        <v>57</v>
      </c>
      <c r="C6" s="63"/>
      <c r="D6" s="46">
        <v>78065.88</v>
      </c>
      <c r="E6" s="46">
        <v>64653.53</v>
      </c>
      <c r="F6" s="47">
        <v>82.82</v>
      </c>
      <c r="G6" s="48" t="s">
        <v>60</v>
      </c>
      <c r="H6" s="48" t="s">
        <v>59</v>
      </c>
    </row>
    <row r="7" spans="1:8" x14ac:dyDescent="0.25">
      <c r="A7" s="43" t="s">
        <v>56</v>
      </c>
      <c r="B7" s="62" t="s">
        <v>57</v>
      </c>
      <c r="C7" s="63"/>
      <c r="D7" s="46">
        <v>79375.09</v>
      </c>
      <c r="E7" s="46">
        <v>64177.98</v>
      </c>
      <c r="F7" s="47">
        <v>80.849999999999994</v>
      </c>
      <c r="G7" s="48" t="s">
        <v>61</v>
      </c>
      <c r="H7" s="48" t="s">
        <v>59</v>
      </c>
    </row>
    <row r="8" spans="1:8" x14ac:dyDescent="0.25">
      <c r="A8" s="43" t="s">
        <v>56</v>
      </c>
      <c r="B8" s="62" t="s">
        <v>57</v>
      </c>
      <c r="C8" s="63"/>
      <c r="D8" s="46">
        <v>79630.570000000007</v>
      </c>
      <c r="E8" s="46">
        <v>59636.24</v>
      </c>
      <c r="F8" s="47">
        <v>74.89</v>
      </c>
      <c r="G8" s="48" t="s">
        <v>62</v>
      </c>
      <c r="H8" s="48" t="s">
        <v>59</v>
      </c>
    </row>
    <row r="9" spans="1:8" x14ac:dyDescent="0.25">
      <c r="A9" s="43" t="s">
        <v>56</v>
      </c>
      <c r="B9" s="62" t="s">
        <v>57</v>
      </c>
      <c r="C9" s="63"/>
      <c r="D9" s="46">
        <v>79810.83</v>
      </c>
      <c r="E9" s="46">
        <v>70458.55</v>
      </c>
      <c r="F9" s="47">
        <v>88.28</v>
      </c>
      <c r="G9" s="48" t="s">
        <v>63</v>
      </c>
      <c r="H9" s="48" t="s">
        <v>59</v>
      </c>
    </row>
    <row r="10" spans="1:8" x14ac:dyDescent="0.25">
      <c r="A10" s="43" t="s">
        <v>56</v>
      </c>
      <c r="B10" s="62" t="s">
        <v>57</v>
      </c>
      <c r="C10" s="63"/>
      <c r="D10" s="46">
        <v>76601.919999999998</v>
      </c>
      <c r="E10" s="46">
        <v>53403.19</v>
      </c>
      <c r="F10" s="47">
        <v>69.72</v>
      </c>
      <c r="G10" s="48" t="s">
        <v>64</v>
      </c>
      <c r="H10" s="48" t="s">
        <v>59</v>
      </c>
    </row>
    <row r="11" spans="1:8" x14ac:dyDescent="0.25">
      <c r="A11" s="43" t="s">
        <v>56</v>
      </c>
      <c r="B11" s="62" t="s">
        <v>57</v>
      </c>
      <c r="C11" s="63"/>
      <c r="D11" s="46">
        <v>83112.710000000006</v>
      </c>
      <c r="E11" s="46">
        <v>70527.38</v>
      </c>
      <c r="F11" s="47">
        <v>84.86</v>
      </c>
      <c r="G11" s="48" t="s">
        <v>65</v>
      </c>
      <c r="H11" s="48" t="s">
        <v>59</v>
      </c>
    </row>
    <row r="12" spans="1:8" x14ac:dyDescent="0.25">
      <c r="A12" s="43" t="s">
        <v>56</v>
      </c>
      <c r="B12" s="62" t="s">
        <v>57</v>
      </c>
      <c r="C12" s="63"/>
      <c r="D12" s="46">
        <v>83290.39</v>
      </c>
      <c r="E12" s="46">
        <v>67099.039999999994</v>
      </c>
      <c r="F12" s="47">
        <v>80.56</v>
      </c>
      <c r="G12" s="48" t="s">
        <v>66</v>
      </c>
      <c r="H12" s="48" t="s">
        <v>59</v>
      </c>
    </row>
    <row r="13" spans="1:8" x14ac:dyDescent="0.25">
      <c r="A13" s="43" t="s">
        <v>56</v>
      </c>
      <c r="B13" s="62" t="s">
        <v>57</v>
      </c>
      <c r="C13" s="63"/>
      <c r="D13" s="46">
        <v>82936.350000000006</v>
      </c>
      <c r="E13" s="46">
        <v>71494.89</v>
      </c>
      <c r="F13" s="47">
        <v>86.2</v>
      </c>
      <c r="G13" s="48" t="s">
        <v>67</v>
      </c>
      <c r="H13" s="48" t="s">
        <v>59</v>
      </c>
    </row>
    <row r="14" spans="1:8" x14ac:dyDescent="0.25">
      <c r="A14" s="43" t="s">
        <v>56</v>
      </c>
      <c r="B14" s="62" t="s">
        <v>57</v>
      </c>
      <c r="C14" s="63"/>
      <c r="D14" s="46">
        <v>82985.570000000007</v>
      </c>
      <c r="E14" s="46">
        <v>76291.03</v>
      </c>
      <c r="F14" s="47">
        <v>91.93</v>
      </c>
      <c r="G14" s="48" t="s">
        <v>68</v>
      </c>
      <c r="H14" s="48" t="s">
        <v>59</v>
      </c>
    </row>
    <row r="15" spans="1:8" x14ac:dyDescent="0.25">
      <c r="A15" s="43" t="s">
        <v>56</v>
      </c>
      <c r="B15" s="62" t="s">
        <v>57</v>
      </c>
      <c r="C15" s="63"/>
      <c r="D15" s="46">
        <v>83049.14</v>
      </c>
      <c r="E15" s="46">
        <v>96714.19</v>
      </c>
      <c r="F15" s="47">
        <v>116.45</v>
      </c>
      <c r="G15" s="48" t="s">
        <v>69</v>
      </c>
      <c r="H15" s="48" t="s">
        <v>59</v>
      </c>
    </row>
    <row r="16" spans="1:8" x14ac:dyDescent="0.25">
      <c r="A16" s="43" t="s">
        <v>56</v>
      </c>
      <c r="B16" s="62" t="s">
        <v>57</v>
      </c>
      <c r="C16" s="63"/>
      <c r="D16" s="46">
        <v>82976.45</v>
      </c>
      <c r="E16" s="46">
        <v>145646.91</v>
      </c>
      <c r="F16" s="47">
        <v>175.53</v>
      </c>
      <c r="G16" s="48" t="s">
        <v>70</v>
      </c>
      <c r="H16" s="48" t="s">
        <v>59</v>
      </c>
    </row>
    <row r="17" spans="1:8" x14ac:dyDescent="0.25">
      <c r="A17" s="65" t="s">
        <v>71</v>
      </c>
      <c r="B17" s="69"/>
      <c r="C17" s="66"/>
      <c r="D17" s="49">
        <v>972112.73</v>
      </c>
      <c r="E17" s="49">
        <v>895613.3</v>
      </c>
      <c r="F17" s="50">
        <v>92.13</v>
      </c>
      <c r="G17" s="48" t="s">
        <v>53</v>
      </c>
      <c r="H17" s="48" t="s">
        <v>53</v>
      </c>
    </row>
  </sheetData>
  <mergeCells count="16"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  <mergeCell ref="B7:C7"/>
    <mergeCell ref="A1:H1"/>
    <mergeCell ref="B3:C3"/>
    <mergeCell ref="C4:H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Украинский бульвар, д. 3</vt:lpstr>
      <vt:lpstr>Работы 2019</vt:lpstr>
      <vt:lpstr>Справка</vt:lpstr>
      <vt:lpstr>'Украинский бульвар, д. 3'!Область_печати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2019-01-30T03:59:46Z</cp:lastPrinted>
  <dcterms:created xsi:type="dcterms:W3CDTF">2016-03-18T02:51:51Z</dcterms:created>
  <dcterms:modified xsi:type="dcterms:W3CDTF">2021-03-03T02:08:32Z</dcterms:modified>
</cp:coreProperties>
</file>