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Лист1!$A$1:$E$95</definedName>
  </definedNames>
  <calcPr calcId="145621"/>
</workbook>
</file>

<file path=xl/calcChain.xml><?xml version="1.0" encoding="utf-8"?>
<calcChain xmlns="http://schemas.openxmlformats.org/spreadsheetml/2006/main">
  <c r="C12" i="1" l="1"/>
  <c r="C71" i="3"/>
  <c r="C68" i="3"/>
  <c r="C65" i="2" l="1"/>
  <c r="C81" i="1"/>
  <c r="C63" i="2"/>
  <c r="C45" i="1" l="1"/>
  <c r="G46" i="1"/>
  <c r="C44" i="1"/>
  <c r="C29" i="1" s="1"/>
  <c r="G40" i="1"/>
  <c r="C49" i="1" l="1"/>
  <c r="C20" i="1"/>
  <c r="C7" i="1"/>
  <c r="C77" i="1"/>
  <c r="C22" i="1"/>
  <c r="C17" i="1"/>
  <c r="C14" i="1"/>
  <c r="C91" i="1"/>
  <c r="B91" i="1" s="1"/>
  <c r="B90" i="1" s="1"/>
  <c r="C9" i="1"/>
  <c r="C8" i="1" s="1"/>
  <c r="C92" i="1" l="1"/>
  <c r="F92" i="1" s="1"/>
  <c r="C90" i="1"/>
  <c r="B73" i="1"/>
  <c r="C93" i="1" l="1"/>
  <c r="B81" i="1"/>
  <c r="B75" i="1"/>
  <c r="C94" i="1" l="1"/>
  <c r="C95" i="1" s="1"/>
  <c r="B80" i="1"/>
  <c r="B77" i="1"/>
  <c r="B76" i="1"/>
  <c r="B74" i="1"/>
  <c r="B20" i="1"/>
  <c r="B17" i="1"/>
  <c r="B14" i="1"/>
  <c r="B92" i="1" l="1"/>
</calcChain>
</file>

<file path=xl/sharedStrings.xml><?xml version="1.0" encoding="utf-8"?>
<sst xmlns="http://schemas.openxmlformats.org/spreadsheetml/2006/main" count="426" uniqueCount="121">
  <si>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</si>
  <si>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</si>
  <si>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</si>
  <si>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</si>
  <si>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</si>
  <si>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</si>
  <si>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</si>
  <si>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</si>
  <si>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</si>
  <si>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</si>
  <si>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</si>
  <si>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</si>
  <si>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</si>
  <si>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</si>
  <si>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</si>
  <si>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</si>
  <si>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</si>
  <si>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</si>
  <si>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</si>
  <si>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</si>
  <si>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</si>
  <si>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</si>
  <si>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</si>
  <si>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</si>
  <si>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</si>
  <si>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</si>
  <si>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</si>
  <si>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</si>
  <si>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</si>
  <si>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Заб. Рабочего, д. 6</t>
  </si>
  <si>
    <t>Чел.</t>
  </si>
  <si>
    <t>м2</t>
  </si>
  <si>
    <t>дом</t>
  </si>
  <si>
    <t>Закрытие и открытие стояков</t>
  </si>
  <si>
    <t>1 стояк</t>
  </si>
  <si>
    <t>м</t>
  </si>
  <si>
    <t>Очистка канализационной сети</t>
  </si>
  <si>
    <t>выезд</t>
  </si>
  <si>
    <t>Выезд а/машины по заявке</t>
  </si>
  <si>
    <t>Кол-во</t>
  </si>
  <si>
    <t>Ед.изм</t>
  </si>
  <si>
    <t>Наименование работ</t>
  </si>
  <si>
    <t>Воробьева Н.П.</t>
  </si>
  <si>
    <t>шт.</t>
  </si>
  <si>
    <t>Замена электрической лампы накаливания</t>
  </si>
  <si>
    <t>Смена стекл</t>
  </si>
  <si>
    <t>Установка светильников с датчиком на движение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</si>
  <si>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</si>
  <si>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</si>
  <si>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</si>
  <si>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</si>
  <si>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</si>
  <si>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</si>
  <si>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</si>
  <si>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</si>
  <si>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</si>
  <si>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</si>
  <si>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</si>
  <si>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</si>
  <si>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</si>
  <si>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</si>
  <si>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</si>
  <si>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</si>
  <si>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</si>
  <si>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</si>
  <si>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</si>
  <si>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</si>
  <si>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</si>
  <si>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</si>
  <si>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</si>
  <si>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</si>
  <si>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</si>
  <si>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</si>
  <si>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Закрытие задвижек,отк-е сбросников перед опр-кой,от-е задвиж после опр</t>
  </si>
  <si>
    <t>Закрытие и открытие стояков водоснабжения с использованием а/м ИЖ</t>
  </si>
  <si>
    <t>Замена сборок д.20 с устр-м сбросника на водогаз-х трубах с прим.свар.</t>
  </si>
  <si>
    <t>Замена части розлива ХВС</t>
  </si>
  <si>
    <t>Освещение подвала</t>
  </si>
  <si>
    <t>Осмотр подвала</t>
  </si>
  <si>
    <t>1 дом</t>
  </si>
  <si>
    <t>Отключение отопления</t>
  </si>
  <si>
    <t>Отогрев стояков с использованием а/м газель</t>
  </si>
  <si>
    <t>Регулировка теплоносителя</t>
  </si>
  <si>
    <t>Ремонт вентелей до 32 д.</t>
  </si>
  <si>
    <t>Ремонт труб ГВС</t>
  </si>
  <si>
    <t>Ремонт труб КНС</t>
  </si>
  <si>
    <t>Сброс воздуха со стояков отопления с использованием а/м газель</t>
  </si>
  <si>
    <t>Смена вентиля до 20 мм</t>
  </si>
  <si>
    <t>Смена врезки /сборки с применением сварочных работ</t>
  </si>
  <si>
    <t>Смена труб ХВС и ГВС д. 25</t>
  </si>
  <si>
    <t>Смена труб ХВС и ГВС д.25 ПП</t>
  </si>
  <si>
    <t>Частичная замена стояка ХВС</t>
  </si>
  <si>
    <t>Завоз плодородной земли (чернозем) позаявочно</t>
  </si>
  <si>
    <t>кг</t>
  </si>
  <si>
    <t>Смена непригодных к дальнейшей эксплуатации столбиков забора из бруса</t>
  </si>
  <si>
    <t>Почтовый ящик 5-и секционный</t>
  </si>
  <si>
    <t>Протяжка контактов на электроприборах</t>
  </si>
  <si>
    <t>Распил и уборка железного щита</t>
  </si>
  <si>
    <t>Ремонт дверных коробок</t>
  </si>
  <si>
    <t>Ремонт конька</t>
  </si>
  <si>
    <t>Ремонт шиферной кровли</t>
  </si>
  <si>
    <t>Установка почтовых ящиков (без ст-ти почтового ящика)</t>
  </si>
  <si>
    <t>шт</t>
  </si>
  <si>
    <t>Частичный косметический ремонт в подъезде</t>
  </si>
  <si>
    <t>подъезд</t>
  </si>
  <si>
    <t>Частичный косметический ремонт в подъезде   5</t>
  </si>
  <si>
    <t>подвал</t>
  </si>
  <si>
    <t>Частичный косметический ремонт в подъезде   п.6</t>
  </si>
  <si>
    <t>ремонт подъезда № 4</t>
  </si>
  <si>
    <t>ремонт подъезда № 5</t>
  </si>
  <si>
    <t>Воробьева Н.А.(Заб.Рабочего,6/1)</t>
  </si>
  <si>
    <t>Покраска и теплоизоляция труб отопления в подвале</t>
  </si>
  <si>
    <t>ремонт подъезда № 6</t>
  </si>
  <si>
    <t>ремонт подъезда № 3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</si>
  <si>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</si>
  <si>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ЗАБАЙКАЛЬСКОГО РАБОЧЕГО ул. д.6                              </t>
  </si>
  <si>
    <t>Cуммa</t>
  </si>
  <si>
    <t>Отпуск цветочной рассады</t>
  </si>
  <si>
    <t>покраска и теплоизоляция труб отопления в подвале</t>
  </si>
  <si>
    <t>посадка саженцев кустарника</t>
  </si>
  <si>
    <t>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</si>
</sst>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_-* #&quot; &quot;##0.00_-;\-* #&quot; &quot;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top" wrapText="1"/>
    </xf>
    <xf numFmtId="0" fontId="12" fillId="3" borderId="5" xfId="0" applyNumberFormat="1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0" xfId="0"/>
    <xf numFmtId="0" fontId="13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49" fontId="0" fillId="0" borderId="7" xfId="0" applyNumberFormat="1" applyFill="1" applyBorder="1"/>
    <xf numFmtId="165" fontId="0" fillId="0" borderId="7" xfId="0" applyNumberFormat="1" applyFill="1" applyBorder="1"/>
    <xf numFmtId="49" fontId="0" fillId="0" borderId="2" xfId="0" applyNumberFormat="1" applyFill="1" applyBorder="1"/>
    <xf numFmtId="165" fontId="0" fillId="0" borderId="2" xfId="0" applyNumberFormat="1" applyFill="1" applyBorder="1"/>
    <xf numFmtId="165" fontId="0" fillId="3" borderId="6" xfId="0" applyNumberFormat="1" applyFill="1" applyBorder="1"/>
    <xf numFmtId="49" fontId="0" fillId="0" borderId="0" xfId="0" applyNumberFormat="1" applyFill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49" fontId="0" fillId="5" borderId="6" xfId="0" applyNumberFormat="1" applyFill="1" applyBorder="1"/>
    <xf numFmtId="165" fontId="0" fillId="5" borderId="6" xfId="0" applyNumberFormat="1" applyFill="1" applyBorder="1"/>
    <xf numFmtId="0" fontId="0" fillId="5" borderId="0" xfId="0" applyFill="1"/>
    <xf numFmtId="165" fontId="13" fillId="0" borderId="6" xfId="0" applyNumberFormat="1" applyFont="1" applyFill="1" applyBorder="1"/>
    <xf numFmtId="165" fontId="0" fillId="0" borderId="0" xfId="0" applyNumberFormat="1"/>
    <xf numFmtId="166" fontId="0" fillId="0" borderId="6" xfId="0" applyNumberFormat="1" applyFill="1" applyBorder="1"/>
    <xf numFmtId="166" fontId="13" fillId="0" borderId="6" xfId="0" applyNumberFormat="1" applyFont="1" applyFill="1" applyBorder="1"/>
    <xf numFmtId="166" fontId="0" fillId="0" borderId="0" xfId="0" applyNumberFormat="1"/>
    <xf numFmtId="166" fontId="0" fillId="4" borderId="6" xfId="0" applyNumberFormat="1" applyFill="1" applyBorder="1"/>
    <xf numFmtId="165" fontId="0" fillId="3" borderId="0" xfId="0" applyNumberFormat="1" applyFill="1" applyBorder="1"/>
    <xf numFmtId="165" fontId="0" fillId="3" borderId="2" xfId="0" applyNumberFormat="1" applyFill="1" applyBorder="1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6/&#1079;&#1072;&#1073;%20&#1088;&#1072;&#1073;&#1086;&#1095;&#1077;&#1075;&#1086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3">
          <cell r="C63">
            <v>706986.05999999971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C81" sqref="C81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10.85546875" style="19" customWidth="1"/>
    <col min="7" max="16384" width="9.140625" style="19"/>
  </cols>
  <sheetData>
    <row r="1" spans="1:5" ht="37.5" customHeight="1" x14ac:dyDescent="0.25">
      <c r="A1" s="43" t="s">
        <v>7</v>
      </c>
      <c r="B1" s="43"/>
      <c r="C1" s="43"/>
      <c r="D1" s="43"/>
      <c r="E1" s="43"/>
    </row>
    <row r="2" spans="1:5" ht="17.25" customHeight="1" x14ac:dyDescent="0.25">
      <c r="A2" s="27" t="s">
        <v>29</v>
      </c>
      <c r="B2" s="9" t="s">
        <v>5</v>
      </c>
      <c r="C2" s="45" t="s">
        <v>47</v>
      </c>
      <c r="D2" s="45"/>
      <c r="E2" s="45"/>
    </row>
    <row r="3" spans="1:5" ht="57" x14ac:dyDescent="0.25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 x14ac:dyDescent="0.25">
      <c r="A4" s="46" t="s">
        <v>28</v>
      </c>
      <c r="B4" s="47"/>
      <c r="C4" s="47"/>
      <c r="D4" s="47"/>
      <c r="E4" s="48"/>
    </row>
    <row r="5" spans="1:5" ht="28.5" x14ac:dyDescent="0.25">
      <c r="A5" s="20" t="s">
        <v>48</v>
      </c>
      <c r="B5" s="1"/>
      <c r="C5" s="4">
        <v>1067144.76</v>
      </c>
      <c r="D5" s="22" t="s">
        <v>26</v>
      </c>
      <c r="E5" s="8"/>
    </row>
    <row r="6" spans="1:5" x14ac:dyDescent="0.25">
      <c r="A6" s="20" t="s">
        <v>49</v>
      </c>
      <c r="B6" s="1"/>
      <c r="C6" s="4">
        <v>1060185.18</v>
      </c>
      <c r="D6" s="22" t="s">
        <v>26</v>
      </c>
      <c r="E6" s="8"/>
    </row>
    <row r="7" spans="1:5" x14ac:dyDescent="0.25">
      <c r="A7" s="20" t="s">
        <v>50</v>
      </c>
      <c r="B7" s="1"/>
      <c r="C7" s="4">
        <f>C6-C5</f>
        <v>-6959.5800000000745</v>
      </c>
      <c r="D7" s="22" t="s">
        <v>26</v>
      </c>
      <c r="E7" s="8"/>
    </row>
    <row r="8" spans="1:5" x14ac:dyDescent="0.25">
      <c r="A8" s="20" t="s">
        <v>8</v>
      </c>
      <c r="B8" s="1"/>
      <c r="C8" s="4">
        <f>C9+C10+C11</f>
        <v>69315.520000000004</v>
      </c>
      <c r="D8" s="22" t="s">
        <v>26</v>
      </c>
      <c r="E8" s="8"/>
    </row>
    <row r="9" spans="1:5" x14ac:dyDescent="0.25">
      <c r="A9" s="20" t="s">
        <v>9</v>
      </c>
      <c r="B9" s="1"/>
      <c r="C9" s="23">
        <f>792.96*12+900*12</f>
        <v>20315.52</v>
      </c>
      <c r="D9" s="22" t="s">
        <v>26</v>
      </c>
      <c r="E9" s="8"/>
    </row>
    <row r="10" spans="1:5" x14ac:dyDescent="0.25">
      <c r="A10" s="28" t="s">
        <v>42</v>
      </c>
      <c r="B10" s="29"/>
      <c r="C10" s="23">
        <v>20750</v>
      </c>
      <c r="D10" s="22" t="s">
        <v>26</v>
      </c>
      <c r="E10" s="8"/>
    </row>
    <row r="11" spans="1:5" x14ac:dyDescent="0.25">
      <c r="A11" s="28" t="s">
        <v>110</v>
      </c>
      <c r="B11" s="29"/>
      <c r="C11" s="23">
        <v>28250</v>
      </c>
      <c r="D11" s="22" t="s">
        <v>26</v>
      </c>
      <c r="E11" s="8"/>
    </row>
    <row r="12" spans="1:5" x14ac:dyDescent="0.25">
      <c r="A12" s="31" t="s">
        <v>51</v>
      </c>
      <c r="B12" s="9"/>
      <c r="C12" s="10">
        <f>C5+C8-C9</f>
        <v>1116144.76</v>
      </c>
      <c r="D12" s="22" t="s">
        <v>26</v>
      </c>
      <c r="E12" s="2"/>
    </row>
    <row r="13" spans="1:5" x14ac:dyDescent="0.25">
      <c r="A13" s="44" t="s">
        <v>10</v>
      </c>
      <c r="B13" s="44"/>
      <c r="C13" s="44"/>
      <c r="D13" s="44"/>
      <c r="E13" s="44"/>
    </row>
    <row r="14" spans="1:5" ht="29.25" thickBot="1" x14ac:dyDescent="0.3">
      <c r="A14" s="27" t="s">
        <v>11</v>
      </c>
      <c r="B14" s="9" t="e">
        <f>#REF!</f>
        <v>#REF!</v>
      </c>
      <c r="C14" s="10">
        <f>C15+C16</f>
        <v>182703.19</v>
      </c>
      <c r="D14" s="3"/>
      <c r="E14" s="2"/>
    </row>
    <row r="15" spans="1:5" s="33" customFormat="1" ht="15.75" thickBot="1" x14ac:dyDescent="0.3">
      <c r="A15" s="35" t="s">
        <v>56</v>
      </c>
      <c r="B15" s="35"/>
      <c r="C15" s="36">
        <v>89427.21</v>
      </c>
      <c r="D15" s="35" t="s">
        <v>35</v>
      </c>
      <c r="E15" s="36">
        <v>22639.8</v>
      </c>
    </row>
    <row r="16" spans="1:5" s="33" customFormat="1" ht="15.75" thickBot="1" x14ac:dyDescent="0.3">
      <c r="A16" s="35" t="s">
        <v>57</v>
      </c>
      <c r="B16" s="35"/>
      <c r="C16" s="36">
        <v>93275.98</v>
      </c>
      <c r="D16" s="35" t="s">
        <v>31</v>
      </c>
      <c r="E16" s="36">
        <v>22639.8</v>
      </c>
    </row>
    <row r="17" spans="1:5" ht="29.25" thickBot="1" x14ac:dyDescent="0.3">
      <c r="A17" s="27" t="s">
        <v>12</v>
      </c>
      <c r="B17" s="9" t="e">
        <f>#REF!</f>
        <v>#REF!</v>
      </c>
      <c r="C17" s="10">
        <f>C18+C19</f>
        <v>80588.67</v>
      </c>
      <c r="D17" s="3"/>
      <c r="E17" s="2"/>
    </row>
    <row r="18" spans="1:5" s="33" customFormat="1" ht="15.75" thickBot="1" x14ac:dyDescent="0.3">
      <c r="A18" s="35" t="s">
        <v>58</v>
      </c>
      <c r="B18" s="35"/>
      <c r="C18" s="36">
        <v>37580.080000000002</v>
      </c>
      <c r="D18" s="35" t="s">
        <v>31</v>
      </c>
      <c r="E18" s="36">
        <v>22638.6</v>
      </c>
    </row>
    <row r="19" spans="1:5" s="33" customFormat="1" ht="15.75" thickBot="1" x14ac:dyDescent="0.3">
      <c r="A19" s="35" t="s">
        <v>59</v>
      </c>
      <c r="B19" s="35"/>
      <c r="C19" s="36">
        <v>43008.59</v>
      </c>
      <c r="D19" s="35" t="s">
        <v>31</v>
      </c>
      <c r="E19" s="36">
        <v>22636.1</v>
      </c>
    </row>
    <row r="20" spans="1:5" ht="29.25" thickBot="1" x14ac:dyDescent="0.3">
      <c r="A20" s="27" t="s">
        <v>13</v>
      </c>
      <c r="B20" s="11" t="e">
        <f>#REF!+#REF!</f>
        <v>#REF!</v>
      </c>
      <c r="C20" s="10">
        <f>C21</f>
        <v>10605.88</v>
      </c>
      <c r="D20" s="5"/>
      <c r="E20" s="2"/>
    </row>
    <row r="21" spans="1:5" s="33" customFormat="1" ht="15.75" thickBot="1" x14ac:dyDescent="0.3">
      <c r="A21" s="35" t="s">
        <v>60</v>
      </c>
      <c r="B21" s="35"/>
      <c r="C21" s="36">
        <v>10605.88</v>
      </c>
      <c r="D21" s="35" t="s">
        <v>30</v>
      </c>
      <c r="E21" s="36">
        <v>164</v>
      </c>
    </row>
    <row r="22" spans="1:5" ht="43.5" thickBot="1" x14ac:dyDescent="0.3">
      <c r="A22" s="27" t="s">
        <v>14</v>
      </c>
      <c r="B22" s="9"/>
      <c r="C22" s="10">
        <f>SUM(C23:C28)</f>
        <v>31922.12</v>
      </c>
      <c r="D22" s="3"/>
      <c r="E22" s="2"/>
    </row>
    <row r="23" spans="1:5" s="33" customFormat="1" ht="15.75" thickBot="1" x14ac:dyDescent="0.3">
      <c r="A23" s="35" t="s">
        <v>61</v>
      </c>
      <c r="B23" s="35"/>
      <c r="C23" s="36">
        <v>2263.98</v>
      </c>
      <c r="D23" s="35" t="s">
        <v>31</v>
      </c>
      <c r="E23" s="36">
        <v>22639.8</v>
      </c>
    </row>
    <row r="24" spans="1:5" s="33" customFormat="1" ht="15.75" thickBot="1" x14ac:dyDescent="0.3">
      <c r="A24" s="35" t="s">
        <v>62</v>
      </c>
      <c r="B24" s="35"/>
      <c r="C24" s="36">
        <v>2037.58</v>
      </c>
      <c r="D24" s="35" t="s">
        <v>31</v>
      </c>
      <c r="E24" s="36">
        <v>22639.8</v>
      </c>
    </row>
    <row r="25" spans="1:5" s="33" customFormat="1" ht="15.75" thickBot="1" x14ac:dyDescent="0.3">
      <c r="A25" s="35" t="s">
        <v>63</v>
      </c>
      <c r="B25" s="35"/>
      <c r="C25" s="36">
        <v>2037.58</v>
      </c>
      <c r="D25" s="35" t="s">
        <v>31</v>
      </c>
      <c r="E25" s="36">
        <v>22639.8</v>
      </c>
    </row>
    <row r="26" spans="1:5" s="33" customFormat="1" ht="15.75" thickBot="1" x14ac:dyDescent="0.3">
      <c r="A26" s="35" t="s">
        <v>64</v>
      </c>
      <c r="B26" s="35"/>
      <c r="C26" s="36">
        <v>2037.58</v>
      </c>
      <c r="D26" s="35" t="s">
        <v>31</v>
      </c>
      <c r="E26" s="36">
        <v>22639.8</v>
      </c>
    </row>
    <row r="27" spans="1:5" s="33" customFormat="1" ht="15.75" thickBot="1" x14ac:dyDescent="0.3">
      <c r="A27" s="35" t="s">
        <v>65</v>
      </c>
      <c r="B27" s="35"/>
      <c r="C27" s="36">
        <v>11772.7</v>
      </c>
      <c r="D27" s="35" t="s">
        <v>31</v>
      </c>
      <c r="E27" s="36">
        <v>22639.8</v>
      </c>
    </row>
    <row r="28" spans="1:5" s="33" customFormat="1" ht="15.75" thickBot="1" x14ac:dyDescent="0.3">
      <c r="A28" s="35" t="s">
        <v>66</v>
      </c>
      <c r="B28" s="35"/>
      <c r="C28" s="36">
        <v>11772.7</v>
      </c>
      <c r="D28" s="35" t="s">
        <v>31</v>
      </c>
      <c r="E28" s="36">
        <v>22639.8</v>
      </c>
    </row>
    <row r="29" spans="1:5" ht="43.5" outlineLevel="1" thickBot="1" x14ac:dyDescent="0.3">
      <c r="A29" s="27" t="s">
        <v>15</v>
      </c>
      <c r="B29" s="21"/>
      <c r="C29" s="10">
        <f>SUM(C30:C48)</f>
        <v>306095.95999999996</v>
      </c>
      <c r="D29" s="3"/>
      <c r="E29" s="3"/>
    </row>
    <row r="30" spans="1:5" s="33" customFormat="1" ht="15.75" thickBot="1" x14ac:dyDescent="0.3">
      <c r="A30" s="35" t="s">
        <v>44</v>
      </c>
      <c r="B30" s="35"/>
      <c r="C30" s="36">
        <v>635.20000000000005</v>
      </c>
      <c r="D30" s="35" t="s">
        <v>43</v>
      </c>
      <c r="E30" s="36">
        <v>8</v>
      </c>
    </row>
    <row r="31" spans="1:5" s="33" customFormat="1" ht="15.75" thickBot="1" x14ac:dyDescent="0.3">
      <c r="A31" s="35" t="s">
        <v>95</v>
      </c>
      <c r="B31" s="35"/>
      <c r="C31" s="36">
        <v>1983.06</v>
      </c>
      <c r="D31" s="35" t="s">
        <v>43</v>
      </c>
      <c r="E31" s="36">
        <v>2</v>
      </c>
    </row>
    <row r="32" spans="1:5" s="33" customFormat="1" ht="15.75" thickBot="1" x14ac:dyDescent="0.3">
      <c r="A32" s="35" t="s">
        <v>96</v>
      </c>
      <c r="B32" s="35"/>
      <c r="C32" s="36">
        <v>232.36</v>
      </c>
      <c r="D32" s="35" t="s">
        <v>43</v>
      </c>
      <c r="E32" s="36">
        <v>1</v>
      </c>
    </row>
    <row r="33" spans="1:7" s="33" customFormat="1" ht="15.75" thickBot="1" x14ac:dyDescent="0.3">
      <c r="A33" s="35" t="s">
        <v>97</v>
      </c>
      <c r="B33" s="35"/>
      <c r="C33" s="36">
        <v>428.65</v>
      </c>
      <c r="D33" s="35" t="s">
        <v>43</v>
      </c>
      <c r="E33" s="36">
        <v>1</v>
      </c>
    </row>
    <row r="34" spans="1:7" s="33" customFormat="1" ht="15.75" thickBot="1" x14ac:dyDescent="0.3">
      <c r="A34" s="35" t="s">
        <v>98</v>
      </c>
      <c r="B34" s="35"/>
      <c r="C34" s="36">
        <v>1581.61</v>
      </c>
      <c r="D34" s="35" t="s">
        <v>43</v>
      </c>
      <c r="E34" s="36">
        <v>1</v>
      </c>
    </row>
    <row r="35" spans="1:7" s="33" customFormat="1" ht="15.75" thickBot="1" x14ac:dyDescent="0.3">
      <c r="A35" s="35" t="s">
        <v>99</v>
      </c>
      <c r="B35" s="35"/>
      <c r="C35" s="36">
        <v>315.35000000000002</v>
      </c>
      <c r="D35" s="35" t="s">
        <v>35</v>
      </c>
      <c r="E35" s="36">
        <v>5</v>
      </c>
    </row>
    <row r="36" spans="1:7" s="33" customFormat="1" ht="15.75" thickBot="1" x14ac:dyDescent="0.3">
      <c r="A36" s="35" t="s">
        <v>100</v>
      </c>
      <c r="B36" s="35"/>
      <c r="C36" s="36">
        <v>342.54</v>
      </c>
      <c r="D36" s="35" t="s">
        <v>31</v>
      </c>
      <c r="E36" s="36">
        <v>2.75</v>
      </c>
    </row>
    <row r="37" spans="1:7" s="33" customFormat="1" ht="15.75" thickBot="1" x14ac:dyDescent="0.3">
      <c r="A37" s="35" t="s">
        <v>45</v>
      </c>
      <c r="B37" s="35"/>
      <c r="C37" s="36">
        <v>595.54</v>
      </c>
      <c r="D37" s="35" t="s">
        <v>31</v>
      </c>
      <c r="E37" s="36">
        <v>0.8</v>
      </c>
    </row>
    <row r="38" spans="1:7" s="33" customFormat="1" ht="15.75" thickBot="1" x14ac:dyDescent="0.3">
      <c r="A38" s="35" t="s">
        <v>101</v>
      </c>
      <c r="B38" s="35"/>
      <c r="C38" s="36">
        <v>386.48</v>
      </c>
      <c r="D38" s="35" t="s">
        <v>43</v>
      </c>
      <c r="E38" s="36">
        <v>2</v>
      </c>
    </row>
    <row r="39" spans="1:7" s="33" customFormat="1" ht="15.75" thickBot="1" x14ac:dyDescent="0.3">
      <c r="A39" s="35" t="s">
        <v>46</v>
      </c>
      <c r="B39" s="35"/>
      <c r="C39" s="36">
        <v>1032.8499999999999</v>
      </c>
      <c r="D39" s="35" t="s">
        <v>102</v>
      </c>
      <c r="E39" s="36">
        <v>1</v>
      </c>
    </row>
    <row r="40" spans="1:7" s="33" customFormat="1" ht="15.75" thickBot="1" x14ac:dyDescent="0.3">
      <c r="A40" s="35" t="s">
        <v>103</v>
      </c>
      <c r="B40" s="35"/>
      <c r="C40" s="41">
        <v>2000.83</v>
      </c>
      <c r="D40" s="35" t="s">
        <v>104</v>
      </c>
      <c r="E40" s="36">
        <v>1</v>
      </c>
      <c r="G40" s="33">
        <f>3882/1.2</f>
        <v>3235</v>
      </c>
    </row>
    <row r="41" spans="1:7" s="33" customFormat="1" ht="15.75" thickBot="1" x14ac:dyDescent="0.3">
      <c r="A41" s="35" t="s">
        <v>103</v>
      </c>
      <c r="B41" s="35"/>
      <c r="C41" s="41">
        <v>3235</v>
      </c>
      <c r="D41" s="35" t="s">
        <v>104</v>
      </c>
      <c r="E41" s="36">
        <v>1</v>
      </c>
    </row>
    <row r="42" spans="1:7" s="33" customFormat="1" ht="15.75" thickBot="1" x14ac:dyDescent="0.3">
      <c r="A42" s="35" t="s">
        <v>105</v>
      </c>
      <c r="B42" s="35"/>
      <c r="C42" s="36">
        <v>4169.16</v>
      </c>
      <c r="D42" s="35" t="s">
        <v>106</v>
      </c>
      <c r="E42" s="36">
        <v>1</v>
      </c>
    </row>
    <row r="43" spans="1:7" s="33" customFormat="1" ht="15.75" thickBot="1" x14ac:dyDescent="0.3">
      <c r="A43" s="35" t="s">
        <v>107</v>
      </c>
      <c r="B43" s="35"/>
      <c r="C43" s="36">
        <v>1848.33</v>
      </c>
      <c r="D43" s="35" t="s">
        <v>104</v>
      </c>
      <c r="E43" s="36">
        <v>1</v>
      </c>
    </row>
    <row r="44" spans="1:7" s="33" customFormat="1" ht="15.75" thickBot="1" x14ac:dyDescent="0.3">
      <c r="A44" s="35" t="s">
        <v>111</v>
      </c>
      <c r="B44" s="35"/>
      <c r="C44" s="41">
        <f>25302/1.2</f>
        <v>21085</v>
      </c>
      <c r="D44" s="35" t="s">
        <v>106</v>
      </c>
      <c r="E44" s="36">
        <v>1</v>
      </c>
    </row>
    <row r="45" spans="1:7" s="33" customFormat="1" ht="15.75" thickBot="1" x14ac:dyDescent="0.3">
      <c r="A45" s="35" t="s">
        <v>113</v>
      </c>
      <c r="B45" s="35"/>
      <c r="C45" s="41">
        <f>82812/1.2</f>
        <v>69010</v>
      </c>
      <c r="D45" s="35" t="s">
        <v>104</v>
      </c>
      <c r="E45" s="36">
        <v>1</v>
      </c>
    </row>
    <row r="46" spans="1:7" s="33" customFormat="1" ht="15.75" thickBot="1" x14ac:dyDescent="0.3">
      <c r="A46" s="35" t="s">
        <v>108</v>
      </c>
      <c r="B46" s="35"/>
      <c r="C46" s="41">
        <v>63869</v>
      </c>
      <c r="D46" s="35" t="s">
        <v>104</v>
      </c>
      <c r="E46" s="36">
        <v>1</v>
      </c>
      <c r="G46" s="33">
        <f>76643/1.2</f>
        <v>63869.166666666672</v>
      </c>
    </row>
    <row r="47" spans="1:7" s="33" customFormat="1" ht="15.75" thickBot="1" x14ac:dyDescent="0.3">
      <c r="A47" s="35" t="s">
        <v>109</v>
      </c>
      <c r="B47" s="35"/>
      <c r="C47" s="41">
        <v>63816</v>
      </c>
      <c r="D47" s="35" t="s">
        <v>104</v>
      </c>
      <c r="E47" s="36">
        <v>1</v>
      </c>
    </row>
    <row r="48" spans="1:7" s="33" customFormat="1" ht="15.75" thickBot="1" x14ac:dyDescent="0.3">
      <c r="A48" s="35" t="s">
        <v>112</v>
      </c>
      <c r="B48" s="42"/>
      <c r="C48" s="58">
        <v>69529</v>
      </c>
      <c r="D48" s="35" t="s">
        <v>104</v>
      </c>
      <c r="E48" s="36">
        <v>2</v>
      </c>
    </row>
    <row r="49" spans="1:5" s="24" customFormat="1" ht="57.75" outlineLevel="2" thickBot="1" x14ac:dyDescent="0.3">
      <c r="A49" s="27" t="s">
        <v>16</v>
      </c>
      <c r="B49" s="25"/>
      <c r="C49" s="26">
        <f>SUM(C50:C71)</f>
        <v>100806.98000000001</v>
      </c>
      <c r="D49" s="32"/>
      <c r="E49" s="32"/>
    </row>
    <row r="50" spans="1:5" s="33" customFormat="1" ht="15.75" thickBot="1" x14ac:dyDescent="0.3">
      <c r="A50" s="35" t="s">
        <v>38</v>
      </c>
      <c r="B50" s="35"/>
      <c r="C50" s="36">
        <v>12477.3</v>
      </c>
      <c r="D50" s="35" t="s">
        <v>37</v>
      </c>
      <c r="E50" s="36">
        <v>22</v>
      </c>
    </row>
    <row r="51" spans="1:5" s="33" customFormat="1" ht="15.75" thickBot="1" x14ac:dyDescent="0.3">
      <c r="A51" s="35" t="s">
        <v>73</v>
      </c>
      <c r="B51" s="35"/>
      <c r="C51" s="36">
        <v>491.52</v>
      </c>
      <c r="D51" s="35" t="s">
        <v>32</v>
      </c>
      <c r="E51" s="36">
        <v>1</v>
      </c>
    </row>
    <row r="52" spans="1:5" s="33" customFormat="1" ht="15.75" thickBot="1" x14ac:dyDescent="0.3">
      <c r="A52" s="35" t="s">
        <v>33</v>
      </c>
      <c r="B52" s="35"/>
      <c r="C52" s="36">
        <v>8902.9599999999991</v>
      </c>
      <c r="D52" s="35" t="s">
        <v>34</v>
      </c>
      <c r="E52" s="36">
        <v>11</v>
      </c>
    </row>
    <row r="53" spans="1:5" s="33" customFormat="1" ht="15.75" thickBot="1" x14ac:dyDescent="0.3">
      <c r="A53" s="35" t="s">
        <v>74</v>
      </c>
      <c r="B53" s="35"/>
      <c r="C53" s="36">
        <v>409.36</v>
      </c>
      <c r="D53" s="35" t="s">
        <v>34</v>
      </c>
      <c r="E53" s="36">
        <v>1</v>
      </c>
    </row>
    <row r="54" spans="1:5" s="33" customFormat="1" ht="15.75" thickBot="1" x14ac:dyDescent="0.3">
      <c r="A54" s="35" t="s">
        <v>75</v>
      </c>
      <c r="B54" s="35"/>
      <c r="C54" s="36">
        <v>2851.14</v>
      </c>
      <c r="D54" s="35" t="s">
        <v>43</v>
      </c>
      <c r="E54" s="36">
        <v>3</v>
      </c>
    </row>
    <row r="55" spans="1:5" s="33" customFormat="1" ht="15.75" thickBot="1" x14ac:dyDescent="0.3">
      <c r="A55" s="35" t="s">
        <v>76</v>
      </c>
      <c r="B55" s="35"/>
      <c r="C55" s="36">
        <v>2988.22</v>
      </c>
      <c r="D55" s="35" t="s">
        <v>35</v>
      </c>
      <c r="E55" s="36">
        <v>2</v>
      </c>
    </row>
    <row r="56" spans="1:5" s="33" customFormat="1" ht="15.75" thickBot="1" x14ac:dyDescent="0.3">
      <c r="A56" s="35" t="s">
        <v>77</v>
      </c>
      <c r="B56" s="35"/>
      <c r="C56" s="36">
        <v>3825.97</v>
      </c>
      <c r="D56" s="35" t="s">
        <v>43</v>
      </c>
      <c r="E56" s="36">
        <v>1</v>
      </c>
    </row>
    <row r="57" spans="1:5" s="33" customFormat="1" ht="15.75" thickBot="1" x14ac:dyDescent="0.3">
      <c r="A57" s="35" t="s">
        <v>78</v>
      </c>
      <c r="B57" s="35"/>
      <c r="C57" s="36">
        <v>2288.58</v>
      </c>
      <c r="D57" s="35" t="s">
        <v>79</v>
      </c>
      <c r="E57" s="36">
        <v>6</v>
      </c>
    </row>
    <row r="58" spans="1:5" s="33" customFormat="1" ht="15.75" thickBot="1" x14ac:dyDescent="0.3">
      <c r="A58" s="35" t="s">
        <v>80</v>
      </c>
      <c r="B58" s="35"/>
      <c r="C58" s="36">
        <v>1117.43</v>
      </c>
      <c r="D58" s="35" t="s">
        <v>43</v>
      </c>
      <c r="E58" s="36">
        <v>1</v>
      </c>
    </row>
    <row r="59" spans="1:5" s="33" customFormat="1" ht="15.75" thickBot="1" x14ac:dyDescent="0.3">
      <c r="A59" s="35" t="s">
        <v>81</v>
      </c>
      <c r="B59" s="35"/>
      <c r="C59" s="36">
        <v>576.87</v>
      </c>
      <c r="D59" s="35" t="s">
        <v>35</v>
      </c>
      <c r="E59" s="36">
        <v>1</v>
      </c>
    </row>
    <row r="60" spans="1:5" s="33" customFormat="1" ht="15.75" thickBot="1" x14ac:dyDescent="0.3">
      <c r="A60" s="35" t="s">
        <v>36</v>
      </c>
      <c r="B60" s="35"/>
      <c r="C60" s="36">
        <v>557.44000000000005</v>
      </c>
      <c r="D60" s="35" t="s">
        <v>35</v>
      </c>
      <c r="E60" s="36">
        <v>4</v>
      </c>
    </row>
    <row r="61" spans="1:5" s="33" customFormat="1" ht="15.75" thickBot="1" x14ac:dyDescent="0.3">
      <c r="A61" s="35" t="s">
        <v>36</v>
      </c>
      <c r="B61" s="35"/>
      <c r="C61" s="36">
        <v>13796.64</v>
      </c>
      <c r="D61" s="35" t="s">
        <v>35</v>
      </c>
      <c r="E61" s="36">
        <v>99</v>
      </c>
    </row>
    <row r="62" spans="1:5" s="33" customFormat="1" ht="15.75" thickBot="1" x14ac:dyDescent="0.3">
      <c r="A62" s="35" t="s">
        <v>82</v>
      </c>
      <c r="B62" s="35"/>
      <c r="C62" s="36">
        <v>546.42999999999995</v>
      </c>
      <c r="D62" s="35" t="s">
        <v>43</v>
      </c>
      <c r="E62" s="36">
        <v>1</v>
      </c>
    </row>
    <row r="63" spans="1:5" s="33" customFormat="1" ht="15.75" thickBot="1" x14ac:dyDescent="0.3">
      <c r="A63" s="35" t="s">
        <v>83</v>
      </c>
      <c r="B63" s="35"/>
      <c r="C63" s="36">
        <v>870.02</v>
      </c>
      <c r="D63" s="35" t="s">
        <v>43</v>
      </c>
      <c r="E63" s="36">
        <v>2</v>
      </c>
    </row>
    <row r="64" spans="1:5" s="33" customFormat="1" ht="15.75" thickBot="1" x14ac:dyDescent="0.3">
      <c r="A64" s="35" t="s">
        <v>84</v>
      </c>
      <c r="B64" s="35"/>
      <c r="C64" s="36">
        <v>405.11</v>
      </c>
      <c r="D64" s="35" t="s">
        <v>35</v>
      </c>
      <c r="E64" s="36">
        <v>0.5</v>
      </c>
    </row>
    <row r="65" spans="1:5" s="33" customFormat="1" ht="15.75" thickBot="1" x14ac:dyDescent="0.3">
      <c r="A65" s="35" t="s">
        <v>85</v>
      </c>
      <c r="B65" s="35"/>
      <c r="C65" s="36">
        <v>205.37</v>
      </c>
      <c r="D65" s="35" t="s">
        <v>43</v>
      </c>
      <c r="E65" s="36">
        <v>1</v>
      </c>
    </row>
    <row r="66" spans="1:5" s="33" customFormat="1" ht="15.75" thickBot="1" x14ac:dyDescent="0.3">
      <c r="A66" s="35" t="s">
        <v>86</v>
      </c>
      <c r="B66" s="35"/>
      <c r="C66" s="36">
        <v>4861.5</v>
      </c>
      <c r="D66" s="35" t="s">
        <v>34</v>
      </c>
      <c r="E66" s="36">
        <v>7</v>
      </c>
    </row>
    <row r="67" spans="1:5" s="33" customFormat="1" ht="15.75" thickBot="1" x14ac:dyDescent="0.3">
      <c r="A67" s="35" t="s">
        <v>87</v>
      </c>
      <c r="B67" s="35"/>
      <c r="C67" s="36">
        <v>1829.97</v>
      </c>
      <c r="D67" s="35" t="s">
        <v>43</v>
      </c>
      <c r="E67" s="36">
        <v>3</v>
      </c>
    </row>
    <row r="68" spans="1:5" s="33" customFormat="1" ht="15.75" thickBot="1" x14ac:dyDescent="0.3">
      <c r="A68" s="35" t="s">
        <v>88</v>
      </c>
      <c r="B68" s="35"/>
      <c r="C68" s="36">
        <v>1550.15</v>
      </c>
      <c r="D68" s="35" t="s">
        <v>43</v>
      </c>
      <c r="E68" s="36">
        <v>1</v>
      </c>
    </row>
    <row r="69" spans="1:5" s="33" customFormat="1" ht="15.75" thickBot="1" x14ac:dyDescent="0.3">
      <c r="A69" s="35" t="s">
        <v>89</v>
      </c>
      <c r="B69" s="35"/>
      <c r="C69" s="36">
        <v>22095</v>
      </c>
      <c r="D69" s="35" t="s">
        <v>35</v>
      </c>
      <c r="E69" s="36">
        <v>15</v>
      </c>
    </row>
    <row r="70" spans="1:5" s="33" customFormat="1" ht="15.75" thickBot="1" x14ac:dyDescent="0.3">
      <c r="A70" s="35" t="s">
        <v>90</v>
      </c>
      <c r="B70" s="35"/>
      <c r="C70" s="36">
        <v>13257</v>
      </c>
      <c r="D70" s="35" t="s">
        <v>35</v>
      </c>
      <c r="E70" s="36">
        <v>9</v>
      </c>
    </row>
    <row r="71" spans="1:5" s="33" customFormat="1" ht="15.75" thickBot="1" x14ac:dyDescent="0.3">
      <c r="A71" s="35" t="s">
        <v>91</v>
      </c>
      <c r="B71" s="35"/>
      <c r="C71" s="36">
        <v>4903</v>
      </c>
      <c r="D71" s="35" t="s">
        <v>34</v>
      </c>
      <c r="E71" s="36">
        <v>1</v>
      </c>
    </row>
    <row r="72" spans="1:5" s="24" customFormat="1" ht="28.5" outlineLevel="2" x14ac:dyDescent="0.25">
      <c r="A72" s="27" t="s">
        <v>17</v>
      </c>
      <c r="B72" s="25"/>
      <c r="C72" s="26"/>
      <c r="D72" s="32"/>
      <c r="E72" s="32"/>
    </row>
    <row r="73" spans="1:5" ht="28.5" x14ac:dyDescent="0.25">
      <c r="A73" s="27" t="s">
        <v>18</v>
      </c>
      <c r="B73" s="9" t="e">
        <f>SUM(#REF!)</f>
        <v>#REF!</v>
      </c>
      <c r="C73" s="10">
        <v>0</v>
      </c>
      <c r="D73" s="3"/>
      <c r="E73" s="2"/>
    </row>
    <row r="74" spans="1:5" ht="28.5" x14ac:dyDescent="0.25">
      <c r="A74" s="27" t="s">
        <v>19</v>
      </c>
      <c r="B74" s="9" t="e">
        <f>#REF!</f>
        <v>#REF!</v>
      </c>
      <c r="C74" s="10">
        <v>0</v>
      </c>
      <c r="D74" s="3"/>
      <c r="E74" s="2"/>
    </row>
    <row r="75" spans="1:5" ht="28.5" x14ac:dyDescent="0.25">
      <c r="A75" s="27" t="s">
        <v>20</v>
      </c>
      <c r="B75" s="9" t="e">
        <f>#REF!+#REF!</f>
        <v>#REF!</v>
      </c>
      <c r="C75" s="10">
        <v>0</v>
      </c>
      <c r="D75" s="3"/>
      <c r="E75" s="2"/>
    </row>
    <row r="76" spans="1:5" ht="28.5" x14ac:dyDescent="0.25">
      <c r="A76" s="27" t="s">
        <v>21</v>
      </c>
      <c r="B76" s="9" t="e">
        <f>#REF!</f>
        <v>#REF!</v>
      </c>
      <c r="C76" s="10">
        <v>0</v>
      </c>
      <c r="D76" s="3"/>
      <c r="E76" s="2"/>
    </row>
    <row r="77" spans="1:5" ht="29.25" thickBot="1" x14ac:dyDescent="0.3">
      <c r="A77" s="27" t="s">
        <v>22</v>
      </c>
      <c r="B77" s="9" t="e">
        <f>#REF!+#REF!</f>
        <v>#REF!</v>
      </c>
      <c r="C77" s="10">
        <f>C78+C79</f>
        <v>42110.03</v>
      </c>
      <c r="D77" s="3"/>
      <c r="E77" s="2"/>
    </row>
    <row r="78" spans="1:5" s="33" customFormat="1" ht="15.75" thickBot="1" x14ac:dyDescent="0.3">
      <c r="A78" s="35" t="s">
        <v>67</v>
      </c>
      <c r="B78" s="35"/>
      <c r="C78" s="36">
        <v>20375.82</v>
      </c>
      <c r="D78" s="35" t="s">
        <v>35</v>
      </c>
      <c r="E78" s="36">
        <v>22639.8</v>
      </c>
    </row>
    <row r="79" spans="1:5" s="33" customFormat="1" ht="15.75" thickBot="1" x14ac:dyDescent="0.3">
      <c r="A79" s="35" t="s">
        <v>68</v>
      </c>
      <c r="B79" s="35"/>
      <c r="C79" s="36">
        <v>21734.21</v>
      </c>
      <c r="D79" s="35" t="s">
        <v>31</v>
      </c>
      <c r="E79" s="36">
        <v>22639.8</v>
      </c>
    </row>
    <row r="80" spans="1:5" ht="42.75" x14ac:dyDescent="0.25">
      <c r="A80" s="27" t="s">
        <v>23</v>
      </c>
      <c r="B80" s="9" t="e">
        <f>#REF!</f>
        <v>#REF!</v>
      </c>
      <c r="C80" s="10">
        <v>0</v>
      </c>
      <c r="D80" s="3"/>
      <c r="E80" s="2"/>
    </row>
    <row r="81" spans="1:6" ht="57.75" thickBot="1" x14ac:dyDescent="0.3">
      <c r="A81" s="27" t="s">
        <v>24</v>
      </c>
      <c r="B81" s="9" t="e">
        <f>SUM(#REF!)</f>
        <v>#REF!</v>
      </c>
      <c r="C81" s="10">
        <f>SUM(C82:C89)</f>
        <v>119601.21000000002</v>
      </c>
      <c r="D81" s="3"/>
      <c r="E81" s="2"/>
    </row>
    <row r="82" spans="1:6" s="33" customFormat="1" ht="15.75" thickBot="1" x14ac:dyDescent="0.3">
      <c r="A82" s="35" t="s">
        <v>69</v>
      </c>
      <c r="B82" s="35"/>
      <c r="C82" s="36">
        <v>384.88</v>
      </c>
      <c r="D82" s="35" t="s">
        <v>31</v>
      </c>
      <c r="E82" s="36">
        <v>22639.8</v>
      </c>
    </row>
    <row r="83" spans="1:6" s="33" customFormat="1" ht="15.75" thickBot="1" x14ac:dyDescent="0.3">
      <c r="A83" s="35" t="s">
        <v>70</v>
      </c>
      <c r="B83" s="35"/>
      <c r="C83" s="36">
        <v>384.88</v>
      </c>
      <c r="D83" s="35" t="s">
        <v>31</v>
      </c>
      <c r="E83" s="36">
        <v>22639.8</v>
      </c>
    </row>
    <row r="84" spans="1:6" s="33" customFormat="1" ht="15.75" thickBot="1" x14ac:dyDescent="0.3">
      <c r="A84" s="35" t="s">
        <v>71</v>
      </c>
      <c r="B84" s="35"/>
      <c r="C84" s="36">
        <v>47289.37</v>
      </c>
      <c r="D84" s="35" t="s">
        <v>31</v>
      </c>
      <c r="E84" s="36">
        <v>19301.78</v>
      </c>
    </row>
    <row r="85" spans="1:6" s="33" customFormat="1" ht="15.75" thickBot="1" x14ac:dyDescent="0.3">
      <c r="A85" s="35" t="s">
        <v>72</v>
      </c>
      <c r="B85" s="35"/>
      <c r="C85" s="36">
        <v>62249.26</v>
      </c>
      <c r="D85" s="35" t="s">
        <v>31</v>
      </c>
      <c r="E85" s="36">
        <v>22636.1</v>
      </c>
    </row>
    <row r="86" spans="1:6" s="33" customFormat="1" ht="15.75" thickBot="1" x14ac:dyDescent="0.3">
      <c r="A86" s="35" t="s">
        <v>92</v>
      </c>
      <c r="B86" s="35"/>
      <c r="C86" s="36">
        <v>699.3</v>
      </c>
      <c r="D86" s="35" t="s">
        <v>93</v>
      </c>
      <c r="E86" s="36">
        <v>90</v>
      </c>
    </row>
    <row r="87" spans="1:6" s="33" customFormat="1" x14ac:dyDescent="0.25">
      <c r="A87" s="37" t="s">
        <v>94</v>
      </c>
      <c r="B87" s="37"/>
      <c r="C87" s="38">
        <v>2351.15</v>
      </c>
      <c r="D87" s="37" t="s">
        <v>43</v>
      </c>
      <c r="E87" s="38">
        <v>5</v>
      </c>
    </row>
    <row r="88" spans="1:6" s="33" customFormat="1" x14ac:dyDescent="0.25">
      <c r="A88" s="39" t="s">
        <v>119</v>
      </c>
      <c r="B88" s="39"/>
      <c r="C88" s="59">
        <v>5992.41</v>
      </c>
      <c r="D88" s="39" t="s">
        <v>43</v>
      </c>
      <c r="E88" s="40">
        <v>3</v>
      </c>
    </row>
    <row r="89" spans="1:6" s="33" customFormat="1" x14ac:dyDescent="0.25">
      <c r="A89" s="39" t="s">
        <v>117</v>
      </c>
      <c r="B89" s="39"/>
      <c r="C89" s="59">
        <v>249.96</v>
      </c>
      <c r="D89" s="39" t="s">
        <v>43</v>
      </c>
      <c r="E89" s="40">
        <v>3</v>
      </c>
    </row>
    <row r="90" spans="1:6" x14ac:dyDescent="0.25">
      <c r="A90" s="27" t="s">
        <v>25</v>
      </c>
      <c r="B90" s="9">
        <f>B91</f>
        <v>3966.1016949152545</v>
      </c>
      <c r="C90" s="10">
        <f>C91</f>
        <v>4680</v>
      </c>
      <c r="D90" s="3"/>
      <c r="E90" s="2"/>
    </row>
    <row r="91" spans="1:6" ht="45" x14ac:dyDescent="0.25">
      <c r="A91" s="5" t="s">
        <v>6</v>
      </c>
      <c r="B91" s="11">
        <f>C91/1.18</f>
        <v>3966.1016949152545</v>
      </c>
      <c r="C91" s="12">
        <f>E91*12*5</f>
        <v>4680</v>
      </c>
      <c r="D91" s="5" t="s">
        <v>4</v>
      </c>
      <c r="E91" s="5">
        <v>78</v>
      </c>
    </row>
    <row r="92" spans="1:6" x14ac:dyDescent="0.25">
      <c r="A92" s="31" t="s">
        <v>52</v>
      </c>
      <c r="B92" s="13" t="e">
        <f>B14+B17+B20+#REF!+#REF!+#REF!+B73+B74+B75+B76+B77+B80+B81+B90</f>
        <v>#REF!</v>
      </c>
      <c r="C92" s="14">
        <f>C14+C17+C20+C22+C29+C49+C75+C76+C77+C80+C1006+C81+C73+C72</f>
        <v>874434.04</v>
      </c>
      <c r="D92" s="30" t="s">
        <v>26</v>
      </c>
      <c r="E92" s="2"/>
      <c r="F92" s="19" t="b">
        <f>C92=[1]Лист1!$C$63</f>
        <v>0</v>
      </c>
    </row>
    <row r="93" spans="1:6" x14ac:dyDescent="0.25">
      <c r="A93" s="31" t="s">
        <v>53</v>
      </c>
      <c r="B93" s="15"/>
      <c r="C93" s="10">
        <f>C92*1.2+C90</f>
        <v>1054000.848</v>
      </c>
      <c r="D93" s="30" t="s">
        <v>26</v>
      </c>
      <c r="E93" s="2"/>
    </row>
    <row r="94" spans="1:6" x14ac:dyDescent="0.25">
      <c r="A94" s="31" t="s">
        <v>54</v>
      </c>
      <c r="B94" s="15"/>
      <c r="C94" s="10">
        <f>C5+C8-C93</f>
        <v>82459.43200000003</v>
      </c>
      <c r="D94" s="30" t="s">
        <v>26</v>
      </c>
      <c r="E94" s="2"/>
    </row>
    <row r="95" spans="1:6" ht="28.5" x14ac:dyDescent="0.25">
      <c r="A95" s="31" t="s">
        <v>55</v>
      </c>
      <c r="B95" s="9"/>
      <c r="C95" s="10">
        <f>C94+C7</f>
        <v>75499.851999999955</v>
      </c>
      <c r="D95" s="30" t="s">
        <v>26</v>
      </c>
      <c r="E95" s="2"/>
    </row>
  </sheetData>
  <mergeCells count="4">
    <mergeCell ref="A1:E1"/>
    <mergeCell ref="A13:E13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topLeftCell="A38" workbookViewId="0">
      <selection activeCell="A66" sqref="A65:A69"/>
    </sheetView>
  </sheetViews>
  <sheetFormatPr defaultRowHeight="15" x14ac:dyDescent="0.25"/>
  <cols>
    <col min="1" max="1" width="70.5703125" style="33" customWidth="1"/>
    <col min="2" max="2" width="70.5703125" style="33" hidden="1" customWidth="1"/>
    <col min="3" max="3" width="12.5703125" style="33" customWidth="1"/>
    <col min="4" max="4" width="20.5703125" style="33" customWidth="1"/>
    <col min="5" max="5" width="12.5703125" style="33" customWidth="1"/>
    <col min="6" max="16384" width="9.140625" style="33"/>
  </cols>
  <sheetData>
    <row r="2" spans="1:5" x14ac:dyDescent="0.25">
      <c r="A2" s="33" t="s">
        <v>114</v>
      </c>
    </row>
    <row r="3" spans="1:5" x14ac:dyDescent="0.25">
      <c r="A3" s="33" t="s">
        <v>115</v>
      </c>
    </row>
    <row r="4" spans="1:5" ht="15.75" thickBot="1" x14ac:dyDescent="0.3"/>
    <row r="5" spans="1:5" ht="15.75" thickBot="1" x14ac:dyDescent="0.3">
      <c r="A5" s="34" t="s">
        <v>41</v>
      </c>
      <c r="B5" s="34"/>
      <c r="C5" s="34" t="s">
        <v>116</v>
      </c>
      <c r="D5" s="34" t="s">
        <v>40</v>
      </c>
      <c r="E5" s="34" t="s">
        <v>39</v>
      </c>
    </row>
    <row r="6" spans="1:5" s="51" customFormat="1" ht="15.75" thickBot="1" x14ac:dyDescent="0.3">
      <c r="A6" s="49" t="s">
        <v>60</v>
      </c>
      <c r="B6" s="49"/>
      <c r="C6" s="50">
        <v>10605.88</v>
      </c>
      <c r="D6" s="49" t="s">
        <v>30</v>
      </c>
      <c r="E6" s="50">
        <v>164</v>
      </c>
    </row>
    <row r="7" spans="1:5" s="51" customFormat="1" ht="15.75" thickBot="1" x14ac:dyDescent="0.3">
      <c r="A7" s="49" t="s">
        <v>38</v>
      </c>
      <c r="B7" s="49"/>
      <c r="C7" s="50">
        <v>12477.3</v>
      </c>
      <c r="D7" s="49" t="s">
        <v>37</v>
      </c>
      <c r="E7" s="50">
        <v>22</v>
      </c>
    </row>
    <row r="8" spans="1:5" s="51" customFormat="1" ht="15.75" thickBot="1" x14ac:dyDescent="0.3">
      <c r="A8" s="49" t="s">
        <v>61</v>
      </c>
      <c r="B8" s="49"/>
      <c r="C8" s="50">
        <v>2263.98</v>
      </c>
      <c r="D8" s="49" t="s">
        <v>31</v>
      </c>
      <c r="E8" s="50">
        <v>22639.8</v>
      </c>
    </row>
    <row r="9" spans="1:5" s="51" customFormat="1" ht="15.75" thickBot="1" x14ac:dyDescent="0.3">
      <c r="A9" s="49" t="s">
        <v>62</v>
      </c>
      <c r="B9" s="49"/>
      <c r="C9" s="50">
        <v>2037.58</v>
      </c>
      <c r="D9" s="49" t="s">
        <v>31</v>
      </c>
      <c r="E9" s="50">
        <v>22639.8</v>
      </c>
    </row>
    <row r="10" spans="1:5" s="51" customFormat="1" ht="15.75" thickBot="1" x14ac:dyDescent="0.3">
      <c r="A10" s="49" t="s">
        <v>92</v>
      </c>
      <c r="B10" s="49"/>
      <c r="C10" s="50">
        <v>699.3</v>
      </c>
      <c r="D10" s="49" t="s">
        <v>93</v>
      </c>
      <c r="E10" s="50">
        <v>90</v>
      </c>
    </row>
    <row r="11" spans="1:5" s="51" customFormat="1" ht="15.75" thickBot="1" x14ac:dyDescent="0.3">
      <c r="A11" s="49" t="s">
        <v>73</v>
      </c>
      <c r="B11" s="49"/>
      <c r="C11" s="50">
        <v>491.52</v>
      </c>
      <c r="D11" s="49" t="s">
        <v>32</v>
      </c>
      <c r="E11" s="50">
        <v>1</v>
      </c>
    </row>
    <row r="12" spans="1:5" s="51" customFormat="1" ht="15.75" thickBot="1" x14ac:dyDescent="0.3">
      <c r="A12" s="49" t="s">
        <v>33</v>
      </c>
      <c r="B12" s="49"/>
      <c r="C12" s="50">
        <v>8902.9599999999991</v>
      </c>
      <c r="D12" s="49" t="s">
        <v>34</v>
      </c>
      <c r="E12" s="50">
        <v>11</v>
      </c>
    </row>
    <row r="13" spans="1:5" s="51" customFormat="1" ht="15.75" thickBot="1" x14ac:dyDescent="0.3">
      <c r="A13" s="49" t="s">
        <v>74</v>
      </c>
      <c r="B13" s="49"/>
      <c r="C13" s="50">
        <v>409.36</v>
      </c>
      <c r="D13" s="49" t="s">
        <v>34</v>
      </c>
      <c r="E13" s="50">
        <v>1</v>
      </c>
    </row>
    <row r="14" spans="1:5" s="51" customFormat="1" ht="15.75" thickBot="1" x14ac:dyDescent="0.3">
      <c r="A14" s="49" t="s">
        <v>75</v>
      </c>
      <c r="B14" s="49"/>
      <c r="C14" s="50">
        <v>2851.14</v>
      </c>
      <c r="D14" s="49" t="s">
        <v>43</v>
      </c>
      <c r="E14" s="50">
        <v>3</v>
      </c>
    </row>
    <row r="15" spans="1:5" s="51" customFormat="1" ht="15.75" thickBot="1" x14ac:dyDescent="0.3">
      <c r="A15" s="49" t="s">
        <v>76</v>
      </c>
      <c r="B15" s="49"/>
      <c r="C15" s="50">
        <v>2988.22</v>
      </c>
      <c r="D15" s="49" t="s">
        <v>35</v>
      </c>
      <c r="E15" s="50">
        <v>2</v>
      </c>
    </row>
    <row r="16" spans="1:5" s="51" customFormat="1" ht="15.75" thickBot="1" x14ac:dyDescent="0.3">
      <c r="A16" s="49" t="s">
        <v>44</v>
      </c>
      <c r="B16" s="49"/>
      <c r="C16" s="50">
        <v>635.20000000000005</v>
      </c>
      <c r="D16" s="49" t="s">
        <v>43</v>
      </c>
      <c r="E16" s="50">
        <v>8</v>
      </c>
    </row>
    <row r="17" spans="1:5" s="51" customFormat="1" ht="15.75" thickBot="1" x14ac:dyDescent="0.3">
      <c r="A17" s="49" t="s">
        <v>69</v>
      </c>
      <c r="B17" s="49"/>
      <c r="C17" s="50">
        <v>384.88</v>
      </c>
      <c r="D17" s="49" t="s">
        <v>31</v>
      </c>
      <c r="E17" s="50">
        <v>22639.8</v>
      </c>
    </row>
    <row r="18" spans="1:5" s="51" customFormat="1" ht="15.75" thickBot="1" x14ac:dyDescent="0.3">
      <c r="A18" s="49" t="s">
        <v>70</v>
      </c>
      <c r="B18" s="49"/>
      <c r="C18" s="50">
        <v>384.88</v>
      </c>
      <c r="D18" s="49" t="s">
        <v>31</v>
      </c>
      <c r="E18" s="50">
        <v>22639.8</v>
      </c>
    </row>
    <row r="19" spans="1:5" s="51" customFormat="1" ht="15.75" thickBot="1" x14ac:dyDescent="0.3">
      <c r="A19" s="49" t="s">
        <v>77</v>
      </c>
      <c r="B19" s="49"/>
      <c r="C19" s="50">
        <v>3825.97</v>
      </c>
      <c r="D19" s="49" t="s">
        <v>43</v>
      </c>
      <c r="E19" s="50">
        <v>1</v>
      </c>
    </row>
    <row r="20" spans="1:5" s="51" customFormat="1" ht="15.75" thickBot="1" x14ac:dyDescent="0.3">
      <c r="A20" s="49" t="s">
        <v>78</v>
      </c>
      <c r="B20" s="49"/>
      <c r="C20" s="50">
        <v>2288.58</v>
      </c>
      <c r="D20" s="49" t="s">
        <v>79</v>
      </c>
      <c r="E20" s="50">
        <v>6</v>
      </c>
    </row>
    <row r="21" spans="1:5" s="51" customFormat="1" ht="15.75" thickBot="1" x14ac:dyDescent="0.3">
      <c r="A21" s="49" t="s">
        <v>80</v>
      </c>
      <c r="B21" s="49"/>
      <c r="C21" s="50">
        <v>1117.43</v>
      </c>
      <c r="D21" s="49" t="s">
        <v>43</v>
      </c>
      <c r="E21" s="50">
        <v>1</v>
      </c>
    </row>
    <row r="22" spans="1:5" s="51" customFormat="1" ht="15.75" thickBot="1" x14ac:dyDescent="0.3">
      <c r="A22" s="49" t="s">
        <v>81</v>
      </c>
      <c r="B22" s="49"/>
      <c r="C22" s="50">
        <v>576.87</v>
      </c>
      <c r="D22" s="49" t="s">
        <v>35</v>
      </c>
      <c r="E22" s="50">
        <v>1</v>
      </c>
    </row>
    <row r="23" spans="1:5" s="51" customFormat="1" ht="15.75" thickBot="1" x14ac:dyDescent="0.3">
      <c r="A23" s="49" t="s">
        <v>36</v>
      </c>
      <c r="B23" s="49"/>
      <c r="C23" s="50">
        <v>557.44000000000005</v>
      </c>
      <c r="D23" s="49" t="s">
        <v>35</v>
      </c>
      <c r="E23" s="50">
        <v>4</v>
      </c>
    </row>
    <row r="24" spans="1:5" s="51" customFormat="1" ht="15.75" thickBot="1" x14ac:dyDescent="0.3">
      <c r="A24" s="49" t="s">
        <v>36</v>
      </c>
      <c r="B24" s="49"/>
      <c r="C24" s="50">
        <v>13796.64</v>
      </c>
      <c r="D24" s="49" t="s">
        <v>35</v>
      </c>
      <c r="E24" s="50">
        <v>99</v>
      </c>
    </row>
    <row r="25" spans="1:5" s="51" customFormat="1" ht="15.75" thickBot="1" x14ac:dyDescent="0.3">
      <c r="A25" s="49" t="s">
        <v>95</v>
      </c>
      <c r="B25" s="49"/>
      <c r="C25" s="50">
        <v>1983.06</v>
      </c>
      <c r="D25" s="49" t="s">
        <v>43</v>
      </c>
      <c r="E25" s="50">
        <v>2</v>
      </c>
    </row>
    <row r="26" spans="1:5" s="51" customFormat="1" ht="15.75" thickBot="1" x14ac:dyDescent="0.3">
      <c r="A26" s="49" t="s">
        <v>96</v>
      </c>
      <c r="B26" s="49"/>
      <c r="C26" s="50">
        <v>232.36</v>
      </c>
      <c r="D26" s="49" t="s">
        <v>43</v>
      </c>
      <c r="E26" s="50">
        <v>1</v>
      </c>
    </row>
    <row r="27" spans="1:5" s="51" customFormat="1" ht="15.75" thickBot="1" x14ac:dyDescent="0.3">
      <c r="A27" s="49" t="s">
        <v>97</v>
      </c>
      <c r="B27" s="49"/>
      <c r="C27" s="50">
        <v>428.65</v>
      </c>
      <c r="D27" s="49" t="s">
        <v>43</v>
      </c>
      <c r="E27" s="50">
        <v>1</v>
      </c>
    </row>
    <row r="28" spans="1:5" s="51" customFormat="1" ht="15.75" thickBot="1" x14ac:dyDescent="0.3">
      <c r="A28" s="49" t="s">
        <v>82</v>
      </c>
      <c r="B28" s="49"/>
      <c r="C28" s="50">
        <v>546.42999999999995</v>
      </c>
      <c r="D28" s="49" t="s">
        <v>43</v>
      </c>
      <c r="E28" s="50">
        <v>1</v>
      </c>
    </row>
    <row r="29" spans="1:5" s="51" customFormat="1" ht="15.75" thickBot="1" x14ac:dyDescent="0.3">
      <c r="A29" s="49" t="s">
        <v>83</v>
      </c>
      <c r="B29" s="49"/>
      <c r="C29" s="50">
        <v>870.02</v>
      </c>
      <c r="D29" s="49" t="s">
        <v>43</v>
      </c>
      <c r="E29" s="50">
        <v>2</v>
      </c>
    </row>
    <row r="30" spans="1:5" s="51" customFormat="1" ht="15.75" thickBot="1" x14ac:dyDescent="0.3">
      <c r="A30" s="49" t="s">
        <v>98</v>
      </c>
      <c r="B30" s="49"/>
      <c r="C30" s="50">
        <v>1581.61</v>
      </c>
      <c r="D30" s="49" t="s">
        <v>43</v>
      </c>
      <c r="E30" s="50">
        <v>1</v>
      </c>
    </row>
    <row r="31" spans="1:5" s="51" customFormat="1" ht="15.75" thickBot="1" x14ac:dyDescent="0.3">
      <c r="A31" s="49" t="s">
        <v>99</v>
      </c>
      <c r="B31" s="49"/>
      <c r="C31" s="50">
        <v>315.35000000000002</v>
      </c>
      <c r="D31" s="49" t="s">
        <v>35</v>
      </c>
      <c r="E31" s="50">
        <v>5</v>
      </c>
    </row>
    <row r="32" spans="1:5" s="51" customFormat="1" ht="15.75" thickBot="1" x14ac:dyDescent="0.3">
      <c r="A32" s="49" t="s">
        <v>84</v>
      </c>
      <c r="B32" s="49"/>
      <c r="C32" s="50">
        <v>405.11</v>
      </c>
      <c r="D32" s="49" t="s">
        <v>35</v>
      </c>
      <c r="E32" s="50">
        <v>0.5</v>
      </c>
    </row>
    <row r="33" spans="1:5" s="51" customFormat="1" ht="15.75" thickBot="1" x14ac:dyDescent="0.3">
      <c r="A33" s="49" t="s">
        <v>85</v>
      </c>
      <c r="B33" s="49"/>
      <c r="C33" s="50">
        <v>205.37</v>
      </c>
      <c r="D33" s="49" t="s">
        <v>43</v>
      </c>
      <c r="E33" s="50">
        <v>1</v>
      </c>
    </row>
    <row r="34" spans="1:5" s="51" customFormat="1" ht="15.75" thickBot="1" x14ac:dyDescent="0.3">
      <c r="A34" s="49" t="s">
        <v>100</v>
      </c>
      <c r="B34" s="49"/>
      <c r="C34" s="50">
        <v>342.54</v>
      </c>
      <c r="D34" s="49" t="s">
        <v>31</v>
      </c>
      <c r="E34" s="50">
        <v>2.75</v>
      </c>
    </row>
    <row r="35" spans="1:5" s="51" customFormat="1" ht="15.75" thickBot="1" x14ac:dyDescent="0.3">
      <c r="A35" s="49" t="s">
        <v>86</v>
      </c>
      <c r="B35" s="49"/>
      <c r="C35" s="50">
        <v>4861.5</v>
      </c>
      <c r="D35" s="49" t="s">
        <v>34</v>
      </c>
      <c r="E35" s="50">
        <v>7</v>
      </c>
    </row>
    <row r="36" spans="1:5" s="51" customFormat="1" ht="15.75" thickBot="1" x14ac:dyDescent="0.3">
      <c r="A36" s="49" t="s">
        <v>87</v>
      </c>
      <c r="B36" s="49"/>
      <c r="C36" s="50">
        <v>1829.97</v>
      </c>
      <c r="D36" s="49" t="s">
        <v>43</v>
      </c>
      <c r="E36" s="50">
        <v>3</v>
      </c>
    </row>
    <row r="37" spans="1:5" s="51" customFormat="1" ht="15.75" thickBot="1" x14ac:dyDescent="0.3">
      <c r="A37" s="49" t="s">
        <v>88</v>
      </c>
      <c r="B37" s="49"/>
      <c r="C37" s="50">
        <v>1550.15</v>
      </c>
      <c r="D37" s="49" t="s">
        <v>43</v>
      </c>
      <c r="E37" s="50">
        <v>1</v>
      </c>
    </row>
    <row r="38" spans="1:5" s="51" customFormat="1" ht="15.75" thickBot="1" x14ac:dyDescent="0.3">
      <c r="A38" s="49" t="s">
        <v>94</v>
      </c>
      <c r="B38" s="49"/>
      <c r="C38" s="50">
        <v>2351.15</v>
      </c>
      <c r="D38" s="49" t="s">
        <v>43</v>
      </c>
      <c r="E38" s="50">
        <v>5</v>
      </c>
    </row>
    <row r="39" spans="1:5" s="51" customFormat="1" ht="15.75" thickBot="1" x14ac:dyDescent="0.3">
      <c r="A39" s="49" t="s">
        <v>45</v>
      </c>
      <c r="B39" s="49"/>
      <c r="C39" s="50">
        <v>595.54</v>
      </c>
      <c r="D39" s="49" t="s">
        <v>31</v>
      </c>
      <c r="E39" s="50">
        <v>0.8</v>
      </c>
    </row>
    <row r="40" spans="1:5" s="51" customFormat="1" ht="15.75" thickBot="1" x14ac:dyDescent="0.3">
      <c r="A40" s="49" t="s">
        <v>89</v>
      </c>
      <c r="B40" s="49"/>
      <c r="C40" s="50">
        <v>22095</v>
      </c>
      <c r="D40" s="49" t="s">
        <v>35</v>
      </c>
      <c r="E40" s="50">
        <v>15</v>
      </c>
    </row>
    <row r="41" spans="1:5" s="51" customFormat="1" ht="15.75" thickBot="1" x14ac:dyDescent="0.3">
      <c r="A41" s="49" t="s">
        <v>90</v>
      </c>
      <c r="B41" s="49"/>
      <c r="C41" s="50">
        <v>13257</v>
      </c>
      <c r="D41" s="49" t="s">
        <v>35</v>
      </c>
      <c r="E41" s="50">
        <v>9</v>
      </c>
    </row>
    <row r="42" spans="1:5" s="51" customFormat="1" ht="15.75" thickBot="1" x14ac:dyDescent="0.3">
      <c r="A42" s="49" t="s">
        <v>67</v>
      </c>
      <c r="B42" s="49"/>
      <c r="C42" s="50">
        <v>20375.82</v>
      </c>
      <c r="D42" s="49" t="s">
        <v>35</v>
      </c>
      <c r="E42" s="50">
        <v>22639.8</v>
      </c>
    </row>
    <row r="43" spans="1:5" s="51" customFormat="1" ht="15.75" thickBot="1" x14ac:dyDescent="0.3">
      <c r="A43" s="49" t="s">
        <v>68</v>
      </c>
      <c r="B43" s="49"/>
      <c r="C43" s="50">
        <v>21734.21</v>
      </c>
      <c r="D43" s="49" t="s">
        <v>31</v>
      </c>
      <c r="E43" s="50">
        <v>22639.8</v>
      </c>
    </row>
    <row r="44" spans="1:5" s="51" customFormat="1" ht="15.75" thickBot="1" x14ac:dyDescent="0.3">
      <c r="A44" s="49" t="s">
        <v>58</v>
      </c>
      <c r="B44" s="49"/>
      <c r="C44" s="50">
        <v>37580.080000000002</v>
      </c>
      <c r="D44" s="49" t="s">
        <v>31</v>
      </c>
      <c r="E44" s="50">
        <v>22638.6</v>
      </c>
    </row>
    <row r="45" spans="1:5" s="51" customFormat="1" ht="15.75" thickBot="1" x14ac:dyDescent="0.3">
      <c r="A45" s="49" t="s">
        <v>59</v>
      </c>
      <c r="B45" s="49"/>
      <c r="C45" s="50">
        <v>43008.59</v>
      </c>
      <c r="D45" s="49" t="s">
        <v>31</v>
      </c>
      <c r="E45" s="50">
        <v>22636.1</v>
      </c>
    </row>
    <row r="46" spans="1:5" s="51" customFormat="1" ht="15.75" thickBot="1" x14ac:dyDescent="0.3">
      <c r="A46" s="49" t="s">
        <v>71</v>
      </c>
      <c r="B46" s="49"/>
      <c r="C46" s="50">
        <v>47289.37</v>
      </c>
      <c r="D46" s="49" t="s">
        <v>31</v>
      </c>
      <c r="E46" s="50">
        <v>19301.78</v>
      </c>
    </row>
    <row r="47" spans="1:5" s="51" customFormat="1" ht="15.75" thickBot="1" x14ac:dyDescent="0.3">
      <c r="A47" s="49" t="s">
        <v>72</v>
      </c>
      <c r="B47" s="49"/>
      <c r="C47" s="50">
        <v>62249.26</v>
      </c>
      <c r="D47" s="49" t="s">
        <v>31</v>
      </c>
      <c r="E47" s="50">
        <v>22636.1</v>
      </c>
    </row>
    <row r="48" spans="1:5" s="51" customFormat="1" ht="15.75" thickBot="1" x14ac:dyDescent="0.3">
      <c r="A48" s="49" t="s">
        <v>56</v>
      </c>
      <c r="B48" s="49"/>
      <c r="C48" s="50">
        <v>89427.21</v>
      </c>
      <c r="D48" s="49" t="s">
        <v>35</v>
      </c>
      <c r="E48" s="50">
        <v>22639.8</v>
      </c>
    </row>
    <row r="49" spans="1:5" s="51" customFormat="1" ht="15.75" thickBot="1" x14ac:dyDescent="0.3">
      <c r="A49" s="49" t="s">
        <v>57</v>
      </c>
      <c r="B49" s="49"/>
      <c r="C49" s="50">
        <v>93275.98</v>
      </c>
      <c r="D49" s="49" t="s">
        <v>31</v>
      </c>
      <c r="E49" s="50">
        <v>22639.8</v>
      </c>
    </row>
    <row r="50" spans="1:5" s="51" customFormat="1" ht="15.75" thickBot="1" x14ac:dyDescent="0.3">
      <c r="A50" s="49" t="s">
        <v>101</v>
      </c>
      <c r="B50" s="49"/>
      <c r="C50" s="50">
        <v>386.48</v>
      </c>
      <c r="D50" s="49" t="s">
        <v>43</v>
      </c>
      <c r="E50" s="50">
        <v>2</v>
      </c>
    </row>
    <row r="51" spans="1:5" s="51" customFormat="1" ht="15.75" thickBot="1" x14ac:dyDescent="0.3">
      <c r="A51" s="49" t="s">
        <v>46</v>
      </c>
      <c r="B51" s="49"/>
      <c r="C51" s="50">
        <v>1032.8499999999999</v>
      </c>
      <c r="D51" s="49" t="s">
        <v>102</v>
      </c>
      <c r="E51" s="50">
        <v>1</v>
      </c>
    </row>
    <row r="52" spans="1:5" s="51" customFormat="1" ht="15.75" thickBot="1" x14ac:dyDescent="0.3">
      <c r="A52" s="49" t="s">
        <v>63</v>
      </c>
      <c r="B52" s="49"/>
      <c r="C52" s="50">
        <v>2037.58</v>
      </c>
      <c r="D52" s="49" t="s">
        <v>31</v>
      </c>
      <c r="E52" s="50">
        <v>22639.8</v>
      </c>
    </row>
    <row r="53" spans="1:5" s="51" customFormat="1" ht="15.75" thickBot="1" x14ac:dyDescent="0.3">
      <c r="A53" s="49" t="s">
        <v>64</v>
      </c>
      <c r="B53" s="49"/>
      <c r="C53" s="50">
        <v>2037.58</v>
      </c>
      <c r="D53" s="49" t="s">
        <v>31</v>
      </c>
      <c r="E53" s="50">
        <v>22639.8</v>
      </c>
    </row>
    <row r="54" spans="1:5" s="51" customFormat="1" ht="15.75" thickBot="1" x14ac:dyDescent="0.3">
      <c r="A54" s="49" t="s">
        <v>91</v>
      </c>
      <c r="B54" s="49"/>
      <c r="C54" s="50">
        <v>4903</v>
      </c>
      <c r="D54" s="49" t="s">
        <v>34</v>
      </c>
      <c r="E54" s="50">
        <v>1</v>
      </c>
    </row>
    <row r="55" spans="1:5" s="51" customFormat="1" ht="15.75" thickBot="1" x14ac:dyDescent="0.3">
      <c r="A55" s="49" t="s">
        <v>103</v>
      </c>
      <c r="B55" s="49"/>
      <c r="C55" s="50">
        <v>2000.83</v>
      </c>
      <c r="D55" s="49" t="s">
        <v>104</v>
      </c>
      <c r="E55" s="50">
        <v>1</v>
      </c>
    </row>
    <row r="56" spans="1:5" s="51" customFormat="1" ht="15.75" thickBot="1" x14ac:dyDescent="0.3">
      <c r="A56" s="49" t="s">
        <v>103</v>
      </c>
      <c r="B56" s="49"/>
      <c r="C56" s="50">
        <v>3235</v>
      </c>
      <c r="D56" s="49" t="s">
        <v>104</v>
      </c>
      <c r="E56" s="50">
        <v>1</v>
      </c>
    </row>
    <row r="57" spans="1:5" s="51" customFormat="1" ht="15.75" thickBot="1" x14ac:dyDescent="0.3">
      <c r="A57" s="49" t="s">
        <v>105</v>
      </c>
      <c r="B57" s="49"/>
      <c r="C57" s="50">
        <v>4169.16</v>
      </c>
      <c r="D57" s="49" t="s">
        <v>106</v>
      </c>
      <c r="E57" s="50">
        <v>1</v>
      </c>
    </row>
    <row r="58" spans="1:5" s="51" customFormat="1" ht="15.75" thickBot="1" x14ac:dyDescent="0.3">
      <c r="A58" s="49" t="s">
        <v>107</v>
      </c>
      <c r="B58" s="49"/>
      <c r="C58" s="50">
        <v>1848.33</v>
      </c>
      <c r="D58" s="49" t="s">
        <v>104</v>
      </c>
      <c r="E58" s="50">
        <v>1</v>
      </c>
    </row>
    <row r="59" spans="1:5" s="51" customFormat="1" ht="15.75" thickBot="1" x14ac:dyDescent="0.3">
      <c r="A59" s="49" t="s">
        <v>65</v>
      </c>
      <c r="B59" s="49"/>
      <c r="C59" s="50">
        <v>11772.7</v>
      </c>
      <c r="D59" s="49" t="s">
        <v>31</v>
      </c>
      <c r="E59" s="50">
        <v>22639.8</v>
      </c>
    </row>
    <row r="60" spans="1:5" s="51" customFormat="1" ht="15.75" thickBot="1" x14ac:dyDescent="0.3">
      <c r="A60" s="49" t="s">
        <v>66</v>
      </c>
      <c r="B60" s="49"/>
      <c r="C60" s="50">
        <v>11772.7</v>
      </c>
      <c r="D60" s="49" t="s">
        <v>31</v>
      </c>
      <c r="E60" s="50">
        <v>22639.8</v>
      </c>
    </row>
    <row r="61" spans="1:5" s="51" customFormat="1" ht="15.75" thickBot="1" x14ac:dyDescent="0.3">
      <c r="A61" s="49" t="s">
        <v>108</v>
      </c>
      <c r="B61" s="49"/>
      <c r="C61" s="50">
        <v>63869</v>
      </c>
      <c r="D61" s="49" t="s">
        <v>104</v>
      </c>
      <c r="E61" s="50">
        <v>1</v>
      </c>
    </row>
    <row r="62" spans="1:5" s="51" customFormat="1" ht="15.75" thickBot="1" x14ac:dyDescent="0.3">
      <c r="A62" s="49" t="s">
        <v>109</v>
      </c>
      <c r="B62" s="49"/>
      <c r="C62" s="50">
        <v>63816</v>
      </c>
      <c r="D62" s="49" t="s">
        <v>104</v>
      </c>
      <c r="E62" s="50">
        <v>1</v>
      </c>
    </row>
    <row r="63" spans="1:5" ht="15.75" thickBot="1" x14ac:dyDescent="0.3">
      <c r="A63" s="35"/>
      <c r="B63" s="35"/>
      <c r="C63" s="52">
        <f>SUM(C6:C62)</f>
        <v>708567.66999999981</v>
      </c>
      <c r="D63" s="35"/>
      <c r="E63" s="36"/>
    </row>
    <row r="65" spans="3:3" x14ac:dyDescent="0.25">
      <c r="C65" s="53">
        <f>C63+A65+A66+A67+A68+A69</f>
        <v>708567.66999999981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topLeftCell="A37" workbookViewId="0">
      <selection activeCell="D75" sqref="D75"/>
    </sheetView>
  </sheetViews>
  <sheetFormatPr defaultRowHeight="15" x14ac:dyDescent="0.25"/>
  <cols>
    <col min="1" max="1" width="70.5703125" style="33" customWidth="1"/>
    <col min="2" max="2" width="70.5703125" style="33" hidden="1" customWidth="1"/>
    <col min="3" max="3" width="12.5703125" style="33" customWidth="1"/>
    <col min="4" max="4" width="20.5703125" style="33" customWidth="1"/>
    <col min="5" max="5" width="12.5703125" style="33" customWidth="1"/>
    <col min="6" max="16384" width="9.140625" style="33"/>
  </cols>
  <sheetData>
    <row r="2" spans="1:5" x14ac:dyDescent="0.25">
      <c r="A2" s="33" t="s">
        <v>114</v>
      </c>
    </row>
    <row r="3" spans="1:5" x14ac:dyDescent="0.25">
      <c r="A3" s="33" t="s">
        <v>115</v>
      </c>
    </row>
    <row r="4" spans="1:5" ht="15.75" thickBot="1" x14ac:dyDescent="0.3"/>
    <row r="5" spans="1:5" ht="15.75" thickBot="1" x14ac:dyDescent="0.3">
      <c r="A5" s="34" t="s">
        <v>41</v>
      </c>
      <c r="B5" s="34"/>
      <c r="C5" s="34" t="s">
        <v>116</v>
      </c>
      <c r="D5" s="34" t="s">
        <v>40</v>
      </c>
      <c r="E5" s="34" t="s">
        <v>39</v>
      </c>
    </row>
    <row r="6" spans="1:5" ht="15.75" thickBot="1" x14ac:dyDescent="0.3">
      <c r="A6" s="35" t="s">
        <v>60</v>
      </c>
      <c r="B6" s="35"/>
      <c r="C6" s="54">
        <v>10605.88</v>
      </c>
      <c r="D6" s="35" t="s">
        <v>30</v>
      </c>
      <c r="E6" s="54">
        <v>164</v>
      </c>
    </row>
    <row r="7" spans="1:5" ht="15.75" thickBot="1" x14ac:dyDescent="0.3">
      <c r="A7" s="35" t="s">
        <v>38</v>
      </c>
      <c r="B7" s="35"/>
      <c r="C7" s="54">
        <v>12477.3</v>
      </c>
      <c r="D7" s="35" t="s">
        <v>37</v>
      </c>
      <c r="E7" s="54">
        <v>22</v>
      </c>
    </row>
    <row r="8" spans="1:5" ht="15.75" thickBot="1" x14ac:dyDescent="0.3">
      <c r="A8" s="35" t="s">
        <v>61</v>
      </c>
      <c r="B8" s="35"/>
      <c r="C8" s="54">
        <v>2263.98</v>
      </c>
      <c r="D8" s="35" t="s">
        <v>31</v>
      </c>
      <c r="E8" s="54">
        <v>22639.8</v>
      </c>
    </row>
    <row r="9" spans="1:5" ht="15.75" thickBot="1" x14ac:dyDescent="0.3">
      <c r="A9" s="35" t="s">
        <v>62</v>
      </c>
      <c r="B9" s="35"/>
      <c r="C9" s="54">
        <v>2037.58</v>
      </c>
      <c r="D9" s="35" t="s">
        <v>31</v>
      </c>
      <c r="E9" s="54">
        <v>22639.8</v>
      </c>
    </row>
    <row r="10" spans="1:5" ht="15.75" thickBot="1" x14ac:dyDescent="0.3">
      <c r="A10" s="35" t="s">
        <v>92</v>
      </c>
      <c r="B10" s="35"/>
      <c r="C10" s="54">
        <v>699.3</v>
      </c>
      <c r="D10" s="35" t="s">
        <v>93</v>
      </c>
      <c r="E10" s="54">
        <v>90</v>
      </c>
    </row>
    <row r="11" spans="1:5" ht="15.75" thickBot="1" x14ac:dyDescent="0.3">
      <c r="A11" s="35" t="s">
        <v>73</v>
      </c>
      <c r="B11" s="35"/>
      <c r="C11" s="54">
        <v>491.52</v>
      </c>
      <c r="D11" s="35" t="s">
        <v>32</v>
      </c>
      <c r="E11" s="54">
        <v>1</v>
      </c>
    </row>
    <row r="12" spans="1:5" ht="15.75" thickBot="1" x14ac:dyDescent="0.3">
      <c r="A12" s="35" t="s">
        <v>33</v>
      </c>
      <c r="B12" s="35"/>
      <c r="C12" s="54">
        <v>8902.9599999999991</v>
      </c>
      <c r="D12" s="35" t="s">
        <v>34</v>
      </c>
      <c r="E12" s="54">
        <v>11</v>
      </c>
    </row>
    <row r="13" spans="1:5" ht="15.75" thickBot="1" x14ac:dyDescent="0.3">
      <c r="A13" s="35" t="s">
        <v>74</v>
      </c>
      <c r="B13" s="35"/>
      <c r="C13" s="54">
        <v>409.36</v>
      </c>
      <c r="D13" s="35" t="s">
        <v>34</v>
      </c>
      <c r="E13" s="54">
        <v>1</v>
      </c>
    </row>
    <row r="14" spans="1:5" ht="15.75" thickBot="1" x14ac:dyDescent="0.3">
      <c r="A14" s="35" t="s">
        <v>75</v>
      </c>
      <c r="B14" s="35"/>
      <c r="C14" s="54">
        <v>2851.14</v>
      </c>
      <c r="D14" s="35" t="s">
        <v>43</v>
      </c>
      <c r="E14" s="54">
        <v>3</v>
      </c>
    </row>
    <row r="15" spans="1:5" ht="15.75" thickBot="1" x14ac:dyDescent="0.3">
      <c r="A15" s="35" t="s">
        <v>76</v>
      </c>
      <c r="B15" s="35"/>
      <c r="C15" s="54">
        <v>2988.22</v>
      </c>
      <c r="D15" s="35" t="s">
        <v>35</v>
      </c>
      <c r="E15" s="54">
        <v>2</v>
      </c>
    </row>
    <row r="16" spans="1:5" ht="15.75" thickBot="1" x14ac:dyDescent="0.3">
      <c r="A16" s="35" t="s">
        <v>44</v>
      </c>
      <c r="B16" s="35"/>
      <c r="C16" s="54">
        <v>635.20000000000005</v>
      </c>
      <c r="D16" s="35" t="s">
        <v>43</v>
      </c>
      <c r="E16" s="54">
        <v>8</v>
      </c>
    </row>
    <row r="17" spans="1:5" ht="15.75" thickBot="1" x14ac:dyDescent="0.3">
      <c r="A17" s="35" t="s">
        <v>69</v>
      </c>
      <c r="B17" s="35"/>
      <c r="C17" s="54">
        <v>384.88</v>
      </c>
      <c r="D17" s="35" t="s">
        <v>31</v>
      </c>
      <c r="E17" s="54">
        <v>22639.8</v>
      </c>
    </row>
    <row r="18" spans="1:5" ht="15.75" thickBot="1" x14ac:dyDescent="0.3">
      <c r="A18" s="35" t="s">
        <v>70</v>
      </c>
      <c r="B18" s="35"/>
      <c r="C18" s="54">
        <v>384.88</v>
      </c>
      <c r="D18" s="35" t="s">
        <v>31</v>
      </c>
      <c r="E18" s="54">
        <v>22639.8</v>
      </c>
    </row>
    <row r="19" spans="1:5" ht="15.75" thickBot="1" x14ac:dyDescent="0.3">
      <c r="A19" s="35" t="s">
        <v>77</v>
      </c>
      <c r="B19" s="35"/>
      <c r="C19" s="54">
        <v>3825.97</v>
      </c>
      <c r="D19" s="35" t="s">
        <v>43</v>
      </c>
      <c r="E19" s="54">
        <v>1</v>
      </c>
    </row>
    <row r="20" spans="1:5" ht="15.75" thickBot="1" x14ac:dyDescent="0.3">
      <c r="A20" s="35" t="s">
        <v>78</v>
      </c>
      <c r="B20" s="35"/>
      <c r="C20" s="54">
        <v>2288.58</v>
      </c>
      <c r="D20" s="35" t="s">
        <v>79</v>
      </c>
      <c r="E20" s="54">
        <v>6</v>
      </c>
    </row>
    <row r="21" spans="1:5" ht="15.75" thickBot="1" x14ac:dyDescent="0.3">
      <c r="A21" s="35" t="s">
        <v>80</v>
      </c>
      <c r="B21" s="35"/>
      <c r="C21" s="54">
        <v>1117.43</v>
      </c>
      <c r="D21" s="35" t="s">
        <v>43</v>
      </c>
      <c r="E21" s="54">
        <v>1</v>
      </c>
    </row>
    <row r="22" spans="1:5" ht="15.75" thickBot="1" x14ac:dyDescent="0.3">
      <c r="A22" s="35" t="s">
        <v>81</v>
      </c>
      <c r="B22" s="35"/>
      <c r="C22" s="54">
        <v>576.87</v>
      </c>
      <c r="D22" s="35" t="s">
        <v>35</v>
      </c>
      <c r="E22" s="54">
        <v>1</v>
      </c>
    </row>
    <row r="23" spans="1:5" ht="15.75" thickBot="1" x14ac:dyDescent="0.3">
      <c r="A23" s="35" t="s">
        <v>117</v>
      </c>
      <c r="B23" s="35"/>
      <c r="C23" s="57">
        <v>249.96</v>
      </c>
      <c r="D23" s="35" t="s">
        <v>43</v>
      </c>
      <c r="E23" s="54">
        <v>3</v>
      </c>
    </row>
    <row r="24" spans="1:5" ht="15.75" thickBot="1" x14ac:dyDescent="0.3">
      <c r="A24" s="35" t="s">
        <v>36</v>
      </c>
      <c r="B24" s="35"/>
      <c r="C24" s="54">
        <v>557.44000000000005</v>
      </c>
      <c r="D24" s="35" t="s">
        <v>35</v>
      </c>
      <c r="E24" s="54">
        <v>4</v>
      </c>
    </row>
    <row r="25" spans="1:5" ht="15.75" thickBot="1" x14ac:dyDescent="0.3">
      <c r="A25" s="35" t="s">
        <v>36</v>
      </c>
      <c r="B25" s="35"/>
      <c r="C25" s="54">
        <v>13796.64</v>
      </c>
      <c r="D25" s="35" t="s">
        <v>35</v>
      </c>
      <c r="E25" s="54">
        <v>99</v>
      </c>
    </row>
    <row r="26" spans="1:5" ht="15.75" thickBot="1" x14ac:dyDescent="0.3">
      <c r="A26" s="35" t="s">
        <v>95</v>
      </c>
      <c r="B26" s="35"/>
      <c r="C26" s="54">
        <v>1983.06</v>
      </c>
      <c r="D26" s="35" t="s">
        <v>43</v>
      </c>
      <c r="E26" s="54">
        <v>2</v>
      </c>
    </row>
    <row r="27" spans="1:5" ht="15.75" thickBot="1" x14ac:dyDescent="0.3">
      <c r="A27" s="35" t="s">
        <v>96</v>
      </c>
      <c r="B27" s="35"/>
      <c r="C27" s="54">
        <v>232.36</v>
      </c>
      <c r="D27" s="35" t="s">
        <v>43</v>
      </c>
      <c r="E27" s="54">
        <v>1</v>
      </c>
    </row>
    <row r="28" spans="1:5" ht="15.75" thickBot="1" x14ac:dyDescent="0.3">
      <c r="A28" s="35" t="s">
        <v>97</v>
      </c>
      <c r="B28" s="35"/>
      <c r="C28" s="54">
        <v>428.65</v>
      </c>
      <c r="D28" s="35" t="s">
        <v>43</v>
      </c>
      <c r="E28" s="54">
        <v>1</v>
      </c>
    </row>
    <row r="29" spans="1:5" ht="15.75" thickBot="1" x14ac:dyDescent="0.3">
      <c r="A29" s="35" t="s">
        <v>82</v>
      </c>
      <c r="B29" s="35"/>
      <c r="C29" s="54">
        <v>546.42999999999995</v>
      </c>
      <c r="D29" s="35" t="s">
        <v>43</v>
      </c>
      <c r="E29" s="54">
        <v>1</v>
      </c>
    </row>
    <row r="30" spans="1:5" ht="15.75" thickBot="1" x14ac:dyDescent="0.3">
      <c r="A30" s="35" t="s">
        <v>83</v>
      </c>
      <c r="B30" s="35"/>
      <c r="C30" s="54">
        <v>870.02</v>
      </c>
      <c r="D30" s="35" t="s">
        <v>43</v>
      </c>
      <c r="E30" s="54">
        <v>2</v>
      </c>
    </row>
    <row r="31" spans="1:5" ht="15.75" thickBot="1" x14ac:dyDescent="0.3">
      <c r="A31" s="35" t="s">
        <v>98</v>
      </c>
      <c r="B31" s="35"/>
      <c r="C31" s="54">
        <v>1581.61</v>
      </c>
      <c r="D31" s="35" t="s">
        <v>43</v>
      </c>
      <c r="E31" s="54">
        <v>1</v>
      </c>
    </row>
    <row r="32" spans="1:5" ht="15.75" thickBot="1" x14ac:dyDescent="0.3">
      <c r="A32" s="35" t="s">
        <v>99</v>
      </c>
      <c r="B32" s="35"/>
      <c r="C32" s="54">
        <v>315.35000000000002</v>
      </c>
      <c r="D32" s="35" t="s">
        <v>35</v>
      </c>
      <c r="E32" s="54">
        <v>5</v>
      </c>
    </row>
    <row r="33" spans="1:5" ht="15.75" thickBot="1" x14ac:dyDescent="0.3">
      <c r="A33" s="35" t="s">
        <v>84</v>
      </c>
      <c r="B33" s="35"/>
      <c r="C33" s="54">
        <v>405.11</v>
      </c>
      <c r="D33" s="35" t="s">
        <v>35</v>
      </c>
      <c r="E33" s="54">
        <v>0.5</v>
      </c>
    </row>
    <row r="34" spans="1:5" ht="15.75" thickBot="1" x14ac:dyDescent="0.3">
      <c r="A34" s="35" t="s">
        <v>85</v>
      </c>
      <c r="B34" s="35"/>
      <c r="C34" s="54">
        <v>205.37</v>
      </c>
      <c r="D34" s="35" t="s">
        <v>43</v>
      </c>
      <c r="E34" s="54">
        <v>1</v>
      </c>
    </row>
    <row r="35" spans="1:5" ht="15.75" thickBot="1" x14ac:dyDescent="0.3">
      <c r="A35" s="35" t="s">
        <v>100</v>
      </c>
      <c r="B35" s="35"/>
      <c r="C35" s="54">
        <v>342.54</v>
      </c>
      <c r="D35" s="35" t="s">
        <v>31</v>
      </c>
      <c r="E35" s="54">
        <v>2.75</v>
      </c>
    </row>
    <row r="36" spans="1:5" ht="15.75" thickBot="1" x14ac:dyDescent="0.3">
      <c r="A36" s="35" t="s">
        <v>86</v>
      </c>
      <c r="B36" s="35"/>
      <c r="C36" s="54">
        <v>4861.5</v>
      </c>
      <c r="D36" s="35" t="s">
        <v>34</v>
      </c>
      <c r="E36" s="54">
        <v>7</v>
      </c>
    </row>
    <row r="37" spans="1:5" ht="15.75" thickBot="1" x14ac:dyDescent="0.3">
      <c r="A37" s="35" t="s">
        <v>87</v>
      </c>
      <c r="B37" s="35"/>
      <c r="C37" s="54">
        <v>1829.97</v>
      </c>
      <c r="D37" s="35" t="s">
        <v>43</v>
      </c>
      <c r="E37" s="54">
        <v>3</v>
      </c>
    </row>
    <row r="38" spans="1:5" ht="15.75" thickBot="1" x14ac:dyDescent="0.3">
      <c r="A38" s="35" t="s">
        <v>88</v>
      </c>
      <c r="B38" s="35"/>
      <c r="C38" s="54">
        <v>1550.15</v>
      </c>
      <c r="D38" s="35" t="s">
        <v>43</v>
      </c>
      <c r="E38" s="54">
        <v>1</v>
      </c>
    </row>
    <row r="39" spans="1:5" ht="15.75" thickBot="1" x14ac:dyDescent="0.3">
      <c r="A39" s="35" t="s">
        <v>94</v>
      </c>
      <c r="B39" s="35"/>
      <c r="C39" s="54">
        <v>2351.15</v>
      </c>
      <c r="D39" s="35" t="s">
        <v>43</v>
      </c>
      <c r="E39" s="54">
        <v>5</v>
      </c>
    </row>
    <row r="40" spans="1:5" ht="15.75" thickBot="1" x14ac:dyDescent="0.3">
      <c r="A40" s="35" t="s">
        <v>45</v>
      </c>
      <c r="B40" s="35"/>
      <c r="C40" s="54">
        <v>595.54</v>
      </c>
      <c r="D40" s="35" t="s">
        <v>31</v>
      </c>
      <c r="E40" s="54">
        <v>0.8</v>
      </c>
    </row>
    <row r="41" spans="1:5" ht="15.75" thickBot="1" x14ac:dyDescent="0.3">
      <c r="A41" s="35" t="s">
        <v>89</v>
      </c>
      <c r="B41" s="35"/>
      <c r="C41" s="54">
        <v>22095</v>
      </c>
      <c r="D41" s="35" t="s">
        <v>35</v>
      </c>
      <c r="E41" s="54">
        <v>15</v>
      </c>
    </row>
    <row r="42" spans="1:5" ht="15.75" thickBot="1" x14ac:dyDescent="0.3">
      <c r="A42" s="35" t="s">
        <v>90</v>
      </c>
      <c r="B42" s="35"/>
      <c r="C42" s="54">
        <v>13257</v>
      </c>
      <c r="D42" s="35" t="s">
        <v>35</v>
      </c>
      <c r="E42" s="54">
        <v>9</v>
      </c>
    </row>
    <row r="43" spans="1:5" ht="15.75" thickBot="1" x14ac:dyDescent="0.3">
      <c r="A43" s="35" t="s">
        <v>67</v>
      </c>
      <c r="B43" s="35"/>
      <c r="C43" s="54">
        <v>20375.82</v>
      </c>
      <c r="D43" s="35" t="s">
        <v>35</v>
      </c>
      <c r="E43" s="54">
        <v>22639.8</v>
      </c>
    </row>
    <row r="44" spans="1:5" ht="15.75" thickBot="1" x14ac:dyDescent="0.3">
      <c r="A44" s="35" t="s">
        <v>68</v>
      </c>
      <c r="B44" s="35"/>
      <c r="C44" s="54">
        <v>21734.21</v>
      </c>
      <c r="D44" s="35" t="s">
        <v>31</v>
      </c>
      <c r="E44" s="54">
        <v>22639.8</v>
      </c>
    </row>
    <row r="45" spans="1:5" ht="15.75" thickBot="1" x14ac:dyDescent="0.3">
      <c r="A45" s="35" t="s">
        <v>58</v>
      </c>
      <c r="B45" s="35"/>
      <c r="C45" s="54">
        <v>37580.080000000002</v>
      </c>
      <c r="D45" s="35" t="s">
        <v>31</v>
      </c>
      <c r="E45" s="54">
        <v>22638.6</v>
      </c>
    </row>
    <row r="46" spans="1:5" ht="15.75" thickBot="1" x14ac:dyDescent="0.3">
      <c r="A46" s="35" t="s">
        <v>59</v>
      </c>
      <c r="B46" s="35"/>
      <c r="C46" s="54">
        <v>43008.59</v>
      </c>
      <c r="D46" s="35" t="s">
        <v>31</v>
      </c>
      <c r="E46" s="54">
        <v>22636.1</v>
      </c>
    </row>
    <row r="47" spans="1:5" ht="15.75" thickBot="1" x14ac:dyDescent="0.3">
      <c r="A47" s="35" t="s">
        <v>71</v>
      </c>
      <c r="B47" s="35"/>
      <c r="C47" s="54">
        <v>47289.37</v>
      </c>
      <c r="D47" s="35" t="s">
        <v>31</v>
      </c>
      <c r="E47" s="54">
        <v>19301.78</v>
      </c>
    </row>
    <row r="48" spans="1:5" ht="15.75" thickBot="1" x14ac:dyDescent="0.3">
      <c r="A48" s="35" t="s">
        <v>72</v>
      </c>
      <c r="B48" s="35"/>
      <c r="C48" s="54">
        <v>62249.26</v>
      </c>
      <c r="D48" s="35" t="s">
        <v>31</v>
      </c>
      <c r="E48" s="54">
        <v>22636.1</v>
      </c>
    </row>
    <row r="49" spans="1:6" ht="15.75" thickBot="1" x14ac:dyDescent="0.3">
      <c r="A49" s="35" t="s">
        <v>56</v>
      </c>
      <c r="B49" s="35"/>
      <c r="C49" s="54">
        <v>89427.21</v>
      </c>
      <c r="D49" s="35" t="s">
        <v>35</v>
      </c>
      <c r="E49" s="54">
        <v>22639.8</v>
      </c>
    </row>
    <row r="50" spans="1:6" ht="15.75" thickBot="1" x14ac:dyDescent="0.3">
      <c r="A50" s="35" t="s">
        <v>57</v>
      </c>
      <c r="B50" s="35"/>
      <c r="C50" s="54">
        <v>93275.98</v>
      </c>
      <c r="D50" s="35" t="s">
        <v>31</v>
      </c>
      <c r="E50" s="54">
        <v>22639.8</v>
      </c>
    </row>
    <row r="51" spans="1:6" ht="15.75" thickBot="1" x14ac:dyDescent="0.3">
      <c r="A51" s="35" t="s">
        <v>101</v>
      </c>
      <c r="B51" s="35"/>
      <c r="C51" s="54">
        <v>386.48</v>
      </c>
      <c r="D51" s="35" t="s">
        <v>43</v>
      </c>
      <c r="E51" s="54">
        <v>2</v>
      </c>
    </row>
    <row r="52" spans="1:6" ht="15.75" thickBot="1" x14ac:dyDescent="0.3">
      <c r="A52" s="35" t="s">
        <v>46</v>
      </c>
      <c r="B52" s="35"/>
      <c r="C52" s="54">
        <v>1032.8499999999999</v>
      </c>
      <c r="D52" s="35" t="s">
        <v>102</v>
      </c>
      <c r="E52" s="54">
        <v>1</v>
      </c>
    </row>
    <row r="53" spans="1:6" ht="15.75" thickBot="1" x14ac:dyDescent="0.3">
      <c r="A53" s="35" t="s">
        <v>63</v>
      </c>
      <c r="B53" s="35"/>
      <c r="C53" s="54">
        <v>2037.58</v>
      </c>
      <c r="D53" s="35" t="s">
        <v>31</v>
      </c>
      <c r="E53" s="54">
        <v>22639.8</v>
      </c>
    </row>
    <row r="54" spans="1:6" ht="15.75" thickBot="1" x14ac:dyDescent="0.3">
      <c r="A54" s="35" t="s">
        <v>64</v>
      </c>
      <c r="B54" s="35"/>
      <c r="C54" s="54">
        <v>2037.58</v>
      </c>
      <c r="D54" s="35" t="s">
        <v>31</v>
      </c>
      <c r="E54" s="54">
        <v>22639.8</v>
      </c>
    </row>
    <row r="55" spans="1:6" ht="15.75" thickBot="1" x14ac:dyDescent="0.3">
      <c r="A55" s="35" t="s">
        <v>91</v>
      </c>
      <c r="B55" s="35"/>
      <c r="C55" s="54">
        <v>4903</v>
      </c>
      <c r="D55" s="35" t="s">
        <v>34</v>
      </c>
      <c r="E55" s="54">
        <v>1</v>
      </c>
    </row>
    <row r="56" spans="1:6" ht="15.75" thickBot="1" x14ac:dyDescent="0.3">
      <c r="A56" s="35" t="s">
        <v>103</v>
      </c>
      <c r="B56" s="35"/>
      <c r="C56" s="54">
        <v>2000.83</v>
      </c>
      <c r="D56" s="35" t="s">
        <v>104</v>
      </c>
      <c r="E56" s="54">
        <v>1</v>
      </c>
    </row>
    <row r="57" spans="1:6" ht="15.75" thickBot="1" x14ac:dyDescent="0.3">
      <c r="A57" s="35" t="s">
        <v>103</v>
      </c>
      <c r="B57" s="35"/>
      <c r="C57" s="54">
        <v>3235</v>
      </c>
      <c r="D57" s="35" t="s">
        <v>104</v>
      </c>
      <c r="E57" s="54">
        <v>1</v>
      </c>
    </row>
    <row r="58" spans="1:6" ht="15.75" thickBot="1" x14ac:dyDescent="0.3">
      <c r="A58" s="35" t="s">
        <v>105</v>
      </c>
      <c r="B58" s="35"/>
      <c r="C58" s="54">
        <v>4169.16</v>
      </c>
      <c r="D58" s="35" t="s">
        <v>106</v>
      </c>
      <c r="E58" s="54">
        <v>1</v>
      </c>
    </row>
    <row r="59" spans="1:6" ht="15.75" thickBot="1" x14ac:dyDescent="0.3">
      <c r="A59" s="35" t="s">
        <v>107</v>
      </c>
      <c r="B59" s="35"/>
      <c r="C59" s="54">
        <v>1848.33</v>
      </c>
      <c r="D59" s="35" t="s">
        <v>104</v>
      </c>
      <c r="E59" s="54">
        <v>1</v>
      </c>
    </row>
    <row r="60" spans="1:6" ht="15.75" thickBot="1" x14ac:dyDescent="0.3">
      <c r="A60" s="35" t="s">
        <v>65</v>
      </c>
      <c r="B60" s="35"/>
      <c r="C60" s="54">
        <v>11772.7</v>
      </c>
      <c r="D60" s="35" t="s">
        <v>31</v>
      </c>
      <c r="E60" s="54">
        <v>22639.8</v>
      </c>
    </row>
    <row r="61" spans="1:6" ht="15.75" thickBot="1" x14ac:dyDescent="0.3">
      <c r="A61" s="35" t="s">
        <v>66</v>
      </c>
      <c r="B61" s="35"/>
      <c r="C61" s="54">
        <v>11772.7</v>
      </c>
      <c r="D61" s="35" t="s">
        <v>31</v>
      </c>
      <c r="E61" s="54">
        <v>22639.8</v>
      </c>
    </row>
    <row r="62" spans="1:6" ht="15.75" thickBot="1" x14ac:dyDescent="0.3">
      <c r="A62" s="35" t="s">
        <v>118</v>
      </c>
      <c r="B62" s="35"/>
      <c r="C62" s="54">
        <v>21085</v>
      </c>
      <c r="D62" s="35" t="s">
        <v>32</v>
      </c>
      <c r="E62" s="54">
        <v>1</v>
      </c>
    </row>
    <row r="63" spans="1:6" ht="15.75" thickBot="1" x14ac:dyDescent="0.3">
      <c r="A63" s="35" t="s">
        <v>119</v>
      </c>
      <c r="B63" s="35"/>
      <c r="C63" s="57">
        <v>5992.41</v>
      </c>
      <c r="D63" s="35" t="s">
        <v>43</v>
      </c>
      <c r="E63" s="54">
        <v>3</v>
      </c>
    </row>
    <row r="64" spans="1:6" ht="15.75" thickBot="1" x14ac:dyDescent="0.3">
      <c r="A64" s="35" t="s">
        <v>120</v>
      </c>
      <c r="B64" s="35"/>
      <c r="C64" s="54">
        <v>69529</v>
      </c>
      <c r="D64" s="35" t="s">
        <v>104</v>
      </c>
      <c r="E64" s="54">
        <v>1</v>
      </c>
      <c r="F64" s="33">
        <v>69010</v>
      </c>
    </row>
    <row r="65" spans="1:6" ht="15.75" thickBot="1" x14ac:dyDescent="0.3">
      <c r="A65" s="35" t="s">
        <v>120</v>
      </c>
      <c r="B65" s="35"/>
      <c r="C65" s="54">
        <v>69010</v>
      </c>
      <c r="D65" s="35" t="s">
        <v>104</v>
      </c>
      <c r="E65" s="54">
        <v>1</v>
      </c>
      <c r="F65" s="33">
        <v>69529.166666666672</v>
      </c>
    </row>
    <row r="66" spans="1:6" ht="15.75" thickBot="1" x14ac:dyDescent="0.3">
      <c r="A66" s="35" t="s">
        <v>108</v>
      </c>
      <c r="B66" s="35"/>
      <c r="C66" s="54">
        <v>63869</v>
      </c>
      <c r="D66" s="35" t="s">
        <v>104</v>
      </c>
      <c r="E66" s="54">
        <v>1</v>
      </c>
    </row>
    <row r="67" spans="1:6" ht="15.75" thickBot="1" x14ac:dyDescent="0.3">
      <c r="A67" s="35" t="s">
        <v>109</v>
      </c>
      <c r="B67" s="35"/>
      <c r="C67" s="54">
        <v>63816</v>
      </c>
      <c r="D67" s="35" t="s">
        <v>104</v>
      </c>
      <c r="E67" s="54">
        <v>1</v>
      </c>
    </row>
    <row r="68" spans="1:6" ht="15.75" thickBot="1" x14ac:dyDescent="0.3">
      <c r="A68" s="35"/>
      <c r="B68" s="35"/>
      <c r="C68" s="55">
        <f>SUM(C6:C67)</f>
        <v>874434.0399999998</v>
      </c>
      <c r="D68" s="35"/>
      <c r="E68" s="54"/>
    </row>
    <row r="70" spans="1:6" x14ac:dyDescent="0.25">
      <c r="C70" s="14">
        <v>870501.66999999993</v>
      </c>
      <c r="D70" s="33">
        <v>874434.04</v>
      </c>
    </row>
    <row r="71" spans="1:6" x14ac:dyDescent="0.25">
      <c r="C71" s="56">
        <f>C68-C70</f>
        <v>3932.3699999998789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2019-01-30T01:32:55Z</cp:lastPrinted>
  <dcterms:created xsi:type="dcterms:W3CDTF">2016-03-18T02:51:51Z</dcterms:created>
  <dcterms:modified xsi:type="dcterms:W3CDTF">2021-03-03T07:47:32Z</dcterms:modified>
</cp:coreProperties>
</file>