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Лист1!$A$1:$E$89</definedName>
  </definedNames>
  <calcPr calcId="145621"/>
</workbook>
</file>

<file path=xl/calcChain.xml><?xml version="1.0" encoding="utf-8"?>
<calcChain xmlns="http://schemas.openxmlformats.org/spreadsheetml/2006/main">
  <c r="C49" i="1" l="1"/>
  <c r="C45" i="1" s="1"/>
  <c r="C75" i="1" l="1"/>
  <c r="C25" i="1"/>
  <c r="C77" i="1" l="1"/>
  <c r="C16" i="1"/>
  <c r="C7" i="1"/>
  <c r="C34" i="1" l="1"/>
  <c r="C8" i="1" l="1"/>
  <c r="C72" i="1"/>
  <c r="C69" i="1"/>
  <c r="C27" i="1"/>
  <c r="C22" i="1"/>
  <c r="C19" i="1"/>
  <c r="C85" i="1"/>
  <c r="C17" i="1" l="1"/>
  <c r="C86" i="1"/>
  <c r="F86" i="1" s="1"/>
  <c r="C84" i="1"/>
  <c r="C87" i="1" l="1"/>
  <c r="B45" i="1"/>
  <c r="B77" i="1"/>
  <c r="B69" i="1"/>
  <c r="B67" i="1"/>
  <c r="C88" i="1" l="1"/>
  <c r="C89" i="1" s="1"/>
  <c r="B66" i="1"/>
  <c r="B85" i="1"/>
  <c r="B84" i="1" s="1"/>
  <c r="B75" i="1"/>
  <c r="B72" i="1"/>
  <c r="B71" i="1"/>
  <c r="B68" i="1"/>
  <c r="B25" i="1"/>
  <c r="B22" i="1"/>
  <c r="B19" i="1"/>
  <c r="B86" i="1" l="1"/>
</calcChain>
</file>

<file path=xl/sharedStrings.xml><?xml version="1.0" encoding="utf-8"?>
<sst xmlns="http://schemas.openxmlformats.org/spreadsheetml/2006/main" count="283" uniqueCount="160">
  <si>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</si>
  <si>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</si>
  <si>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</si>
  <si>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</si>
  <si>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</si>
  <si>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</si>
  <si>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</si>
  <si>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</si>
  <si>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</si>
  <si>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</si>
  <si>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</si>
  <si>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</si>
  <si>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</si>
  <si>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</si>
  <si>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</si>
  <si>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</si>
  <si>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</si>
  <si>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</si>
  <si>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</si>
  <si>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</si>
  <si>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</si>
  <si>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</si>
  <si>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</si>
  <si>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</si>
  <si>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</si>
  <si>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</si>
  <si>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</si>
  <si>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</si>
  <si>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</si>
  <si>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</si>
  <si>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Смена труб ГВС д.25</t>
  </si>
  <si>
    <t>1м</t>
  </si>
  <si>
    <t>Устранение свищей хомутами</t>
  </si>
  <si>
    <t>осмотр подвала</t>
  </si>
  <si>
    <t>раз</t>
  </si>
  <si>
    <t>Рассада цветов</t>
  </si>
  <si>
    <t>Смена труб ГВС д.32</t>
  </si>
  <si>
    <t>м3</t>
  </si>
  <si>
    <t>песок</t>
  </si>
  <si>
    <t>Адрес: 1 мкр., д. 4</t>
  </si>
  <si>
    <t>Очистка канализационной сети</t>
  </si>
  <si>
    <t>Смена вентиля до д.32</t>
  </si>
  <si>
    <t>замена эл. лампочки накаливания</t>
  </si>
  <si>
    <t>Фармея (1 МКР Д.4)</t>
  </si>
  <si>
    <t>ПАО КБ "Восточный" 1мкр 4 35,3 кв.м)</t>
  </si>
  <si>
    <t>Махлай Л. А1 мкр 4 пом.16</t>
  </si>
  <si>
    <t>Старновская Т.А. (1МКР, д. 4)</t>
  </si>
  <si>
    <t>АТБ (АГЕНТ)</t>
  </si>
  <si>
    <t>Провайдеры</t>
  </si>
  <si>
    <t xml:space="preserve">Годовая фактическая стоимость работ (услуг) </t>
  </si>
  <si>
    <t>Кол-во</t>
  </si>
  <si>
    <t>Ед.изм</t>
  </si>
  <si>
    <t>Наименование работ</t>
  </si>
  <si>
    <t xml:space="preserve">По адресу 1-й мкр д.4                                                  </t>
  </si>
  <si>
    <t>Хачатрян Е.В.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</si>
  <si>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</si>
  <si>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</si>
  <si>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</si>
  <si>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</si>
  <si>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</si>
  <si>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</si>
  <si>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</si>
  <si>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</si>
  <si>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выбоин в цементных полах</t>
  </si>
  <si>
    <t>Замена электрической лампы накаливания</t>
  </si>
  <si>
    <t>шт.</t>
  </si>
  <si>
    <t>Изготовление и установка сничек на металлическую дверь</t>
  </si>
  <si>
    <t>Организация мест накоп.ртуть сод-х ламп 3,4 кв. 2019г. К=0,6;0,8;0,85;</t>
  </si>
  <si>
    <t>Освещение подвала</t>
  </si>
  <si>
    <t>Ремонт дверных коробок</t>
  </si>
  <si>
    <t>Ремонт дверных полотен</t>
  </si>
  <si>
    <t>Ремонт канализационной трубы  50 мм</t>
  </si>
  <si>
    <t>Ремонт межпанельных швов монтажной пеной с использованием автовышки</t>
  </si>
  <si>
    <t>Ремонт металлических дверей</t>
  </si>
  <si>
    <t>Саженцы</t>
  </si>
  <si>
    <t>Смена вентиля д.25 мм</t>
  </si>
  <si>
    <t>Смена вентиля до 20 мм</t>
  </si>
  <si>
    <t>Смена задвижек д.50</t>
  </si>
  <si>
    <t>Смена стекл</t>
  </si>
  <si>
    <t>Смена труб ГВС и ХВС д.32</t>
  </si>
  <si>
    <t>Смена труб ХВС и ГВС д. 25</t>
  </si>
  <si>
    <t>Смена труб канализации д.100</t>
  </si>
  <si>
    <t>Содержание ДРС 1,2 кв.2019 г. к=0,8</t>
  </si>
  <si>
    <t>Содержание ДРС 3,4 кв. 2019 г. коэф. 0,8</t>
  </si>
  <si>
    <t>Спилка деревьев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</si>
  <si>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</si>
  <si>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</si>
  <si>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</si>
  <si>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</si>
  <si>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Удаление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</si>
  <si>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</si>
  <si>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</si>
  <si>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</si>
  <si>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</si>
  <si>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</si>
  <si>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</si>
  <si>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покраска детской площадки</t>
  </si>
  <si>
    <t>прочистка вентиляционных каналов</t>
  </si>
  <si>
    <t>ремонт труб КНС</t>
  </si>
  <si>
    <t>сброс воздуха со стояков отопления</t>
  </si>
  <si>
    <t>смена труб ГВС и ХВС  д.20 ПП</t>
  </si>
  <si>
    <t>смена труб канализации д.50</t>
  </si>
  <si>
    <t>смена труб отопления д.25    (металл)</t>
  </si>
  <si>
    <t>м/п</t>
  </si>
  <si>
    <t>ИП Овчинников Г. Г.(1МКР д.4/26)</t>
  </si>
  <si>
    <t>руб.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</si>
  <si>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</si>
  <si>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</si>
  <si>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</si>
  <si>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</si>
  <si>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</si>
  <si>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</si>
  <si>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</si>
  <si>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</si>
  <si>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</si>
  <si>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</si>
  <si>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</si>
  <si>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</si>
  <si>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</si>
  <si>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</si>
  <si>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</si>
  <si>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</si>
  <si>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</si>
  <si>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Прочистка вентиляции</t>
  </si>
  <si>
    <t>Дератизация "ЗКДС"</t>
  </si>
  <si>
    <t>ремонт штакетного забора</t>
  </si>
  <si>
    <t>шт</t>
  </si>
  <si>
    <t>Замена части стояка ГВС</t>
  </si>
  <si>
    <t>метр</t>
  </si>
  <si>
    <t>Осмотр подвала</t>
  </si>
  <si>
    <t>1 дом</t>
  </si>
  <si>
    <t>Осмотр сантех. оборудования</t>
  </si>
  <si>
    <t>Отключение отопления</t>
  </si>
  <si>
    <t>Очистка подвала, ул. 1 мкр. д. 4</t>
  </si>
  <si>
    <t>дом</t>
  </si>
  <si>
    <t>Ремонт труб КНС</t>
  </si>
  <si>
    <t>Сброс воздуха со стояков отопления с использованием а/м ИЖ</t>
  </si>
  <si>
    <t>Смена врезки/сборки (с применением сварочных работ) общая</t>
  </si>
  <si>
    <t>Смена задвижек д.80</t>
  </si>
  <si>
    <t>Смена труб отопления д.25 ППР</t>
  </si>
  <si>
    <t>Восстановление подъездного отопления</t>
  </si>
  <si>
    <t>Замена пакетных выключателей</t>
  </si>
  <si>
    <t>Замена электропроводки</t>
  </si>
  <si>
    <t>Ремонт двери</t>
  </si>
  <si>
    <t>Установка пружины</t>
  </si>
  <si>
    <t>Установка светильников с датчиком на движение</t>
  </si>
  <si>
    <t>исполнение заявок не связанных с ремонтом</t>
  </si>
  <si>
    <t>ремонт доводчика</t>
  </si>
  <si>
    <t>период: 01.01.2020-31.12.2020</t>
  </si>
  <si>
    <t>Доходы 2020 г.</t>
  </si>
  <si>
    <t>Всего начислено за период с 01.01.2020 г. по 31.12.2020 г.</t>
  </si>
  <si>
    <t>Дебиторская задолженность (переплата) по дому на 31.12.2020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</si>
  <si>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</si>
  <si>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</si>
  <si>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</si>
  <si>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</si>
  <si>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</si>
  <si>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Всего оплачено за период с 01.01.2020 г. по 31.12.2020 г.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</si>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</sst>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2" fillId="3" borderId="2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0" fillId="0" borderId="0" xfId="0"/>
    <xf numFmtId="0" fontId="11" fillId="0" borderId="5" xfId="0" applyFont="1" applyFill="1" applyBorder="1" applyAlignment="1">
      <alignment horizontal="center" vertical="center" wrapText="1"/>
    </xf>
    <xf numFmtId="49" fontId="0" fillId="0" borderId="5" xfId="0" applyNumberFormat="1" applyFill="1" applyBorder="1"/>
    <xf numFmtId="165" fontId="0" fillId="0" borderId="5" xfId="0" applyNumberFormat="1" applyFill="1" applyBorder="1"/>
    <xf numFmtId="165" fontId="11" fillId="0" borderId="5" xfId="0" applyNumberFormat="1" applyFont="1" applyFill="1" applyBorder="1"/>
    <xf numFmtId="49" fontId="0" fillId="4" borderId="5" xfId="0" applyNumberFormat="1" applyFill="1" applyBorder="1"/>
    <xf numFmtId="165" fontId="0" fillId="4" borderId="5" xfId="0" applyNumberFormat="1" applyFill="1" applyBorder="1"/>
    <xf numFmtId="0" fontId="0" fillId="4" borderId="0" xfId="0" applyFill="1"/>
    <xf numFmtId="4" fontId="12" fillId="0" borderId="2" xfId="0" applyNumberFormat="1" applyFont="1" applyBorder="1" applyAlignment="1">
      <alignment horizontal="right" vertical="top" wrapText="1"/>
    </xf>
    <xf numFmtId="0" fontId="2" fillId="3" borderId="0" xfId="0" applyFont="1" applyFill="1" applyBorder="1" applyAlignment="1">
      <alignment wrapText="1"/>
    </xf>
    <xf numFmtId="2" fontId="2" fillId="3" borderId="0" xfId="0" applyNumberFormat="1" applyFont="1" applyFill="1" applyAlignment="1">
      <alignment wrapText="1"/>
    </xf>
    <xf numFmtId="166" fontId="0" fillId="0" borderId="5" xfId="0" applyNumberFormat="1" applyFill="1" applyBorder="1"/>
    <xf numFmtId="4" fontId="6" fillId="3" borderId="2" xfId="3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0" fontId="10" fillId="3" borderId="4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10" fillId="3" borderId="0" xfId="0" applyNumberFormat="1" applyFont="1" applyFill="1" applyBorder="1" applyAlignment="1">
      <alignment vertical="top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">
          <cell r="C56">
            <v>420626.96000000008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workbookViewId="0">
      <selection activeCell="J50" sqref="J50"/>
    </sheetView>
  </sheetViews>
  <sheetFormatPr defaultRowHeight="15" outlineLevelRow="1" x14ac:dyDescent="0.25"/>
  <cols>
    <col min="1" max="1" width="59.5703125" style="26" customWidth="1"/>
    <col min="2" max="2" width="15.5703125" style="5" hidden="1" customWidth="1"/>
    <col min="3" max="3" width="15.5703125" style="27" customWidth="1"/>
    <col min="4" max="4" width="9.28515625" style="26" customWidth="1"/>
    <col min="5" max="5" width="14.42578125" style="28" customWidth="1"/>
    <col min="6" max="6" width="11.7109375" style="3" customWidth="1"/>
    <col min="7" max="29" width="9.140625" style="39"/>
    <col min="30" max="16384" width="9.140625" style="3"/>
  </cols>
  <sheetData>
    <row r="1" spans="1:16384" ht="60" customHeight="1" x14ac:dyDescent="0.25">
      <c r="A1" s="46" t="s">
        <v>9</v>
      </c>
      <c r="B1" s="46"/>
      <c r="C1" s="46"/>
      <c r="D1" s="46"/>
      <c r="E1" s="46"/>
    </row>
    <row r="2" spans="1:16384" ht="17.25" customHeight="1" x14ac:dyDescent="0.25">
      <c r="A2" s="4" t="s">
        <v>39</v>
      </c>
      <c r="B2" s="5" t="s">
        <v>7</v>
      </c>
      <c r="C2" s="48" t="s">
        <v>148</v>
      </c>
      <c r="D2" s="48"/>
      <c r="E2" s="48"/>
    </row>
    <row r="3" spans="1:16384" ht="57" x14ac:dyDescent="0.25">
      <c r="A3" s="6" t="s">
        <v>3</v>
      </c>
      <c r="B3" s="7" t="s">
        <v>0</v>
      </c>
      <c r="C3" s="8" t="s">
        <v>49</v>
      </c>
      <c r="D3" s="9" t="s">
        <v>1</v>
      </c>
      <c r="E3" s="10" t="s">
        <v>2</v>
      </c>
    </row>
    <row r="4" spans="1:16384" x14ac:dyDescent="0.25">
      <c r="A4" s="50" t="s">
        <v>149</v>
      </c>
      <c r="B4" s="51"/>
      <c r="C4" s="51"/>
      <c r="D4" s="51"/>
      <c r="E4" s="52"/>
    </row>
    <row r="5" spans="1:16384" ht="28.5" x14ac:dyDescent="0.25">
      <c r="A5" s="6" t="s">
        <v>150</v>
      </c>
      <c r="B5" s="7"/>
      <c r="C5" s="8">
        <v>736939.73</v>
      </c>
      <c r="D5" s="24" t="s">
        <v>105</v>
      </c>
      <c r="E5" s="10"/>
    </row>
    <row r="6" spans="1:16384" x14ac:dyDescent="0.25">
      <c r="A6" s="6" t="s">
        <v>157</v>
      </c>
      <c r="B6" s="7"/>
      <c r="C6" s="8">
        <v>643714.94999999995</v>
      </c>
      <c r="D6" s="24" t="s">
        <v>105</v>
      </c>
      <c r="E6" s="10"/>
    </row>
    <row r="7" spans="1:16384" ht="28.5" x14ac:dyDescent="0.25">
      <c r="A7" s="6" t="s">
        <v>151</v>
      </c>
      <c r="B7" s="7"/>
      <c r="C7" s="8">
        <f>C6-C5</f>
        <v>-93224.780000000028</v>
      </c>
      <c r="D7" s="24" t="s">
        <v>105</v>
      </c>
      <c r="E7" s="10"/>
    </row>
    <row r="8" spans="1:16384" x14ac:dyDescent="0.25">
      <c r="A8" s="6" t="s">
        <v>10</v>
      </c>
      <c r="B8" s="7"/>
      <c r="C8" s="8">
        <f>SUM(C9:C16)</f>
        <v>160374.32</v>
      </c>
      <c r="D8" s="24" t="s">
        <v>105</v>
      </c>
      <c r="E8" s="10"/>
    </row>
    <row r="9" spans="1:16384" x14ac:dyDescent="0.25">
      <c r="A9" s="45" t="s">
        <v>43</v>
      </c>
      <c r="B9" s="45"/>
      <c r="C9" s="11">
        <v>49044.800000000003</v>
      </c>
      <c r="D9" s="24" t="s">
        <v>105</v>
      </c>
      <c r="E9" s="1"/>
      <c r="F9" s="2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x14ac:dyDescent="0.25">
      <c r="A10" s="45" t="s">
        <v>44</v>
      </c>
      <c r="B10" s="45"/>
      <c r="C10" s="38">
        <v>8389.4599999999991</v>
      </c>
      <c r="D10" s="24" t="s">
        <v>105</v>
      </c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pans="1:16384" x14ac:dyDescent="0.25">
      <c r="A11" s="45" t="s">
        <v>45</v>
      </c>
      <c r="B11" s="45"/>
      <c r="C11" s="38">
        <v>33373.58</v>
      </c>
      <c r="D11" s="24" t="s">
        <v>105</v>
      </c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x14ac:dyDescent="0.25">
      <c r="A12" s="45" t="s">
        <v>46</v>
      </c>
      <c r="B12" s="45"/>
      <c r="C12" s="38">
        <v>22274.94</v>
      </c>
      <c r="D12" s="24" t="s">
        <v>105</v>
      </c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1:16384" x14ac:dyDescent="0.25">
      <c r="A13" s="1" t="s">
        <v>54</v>
      </c>
      <c r="B13" s="1"/>
      <c r="C13" s="38">
        <v>7924.07</v>
      </c>
      <c r="D13" s="24" t="s">
        <v>105</v>
      </c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x14ac:dyDescent="0.25">
      <c r="A14" s="29" t="s">
        <v>104</v>
      </c>
      <c r="B14" s="29"/>
      <c r="C14" s="38">
        <v>0</v>
      </c>
      <c r="D14" s="24" t="s">
        <v>105</v>
      </c>
      <c r="E14" s="2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x14ac:dyDescent="0.25">
      <c r="A15" s="45" t="s">
        <v>47</v>
      </c>
      <c r="B15" s="45"/>
      <c r="C15" s="38">
        <v>25823.79</v>
      </c>
      <c r="D15" s="24" t="s">
        <v>105</v>
      </c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1:16384" x14ac:dyDescent="0.25">
      <c r="A16" s="1" t="s">
        <v>48</v>
      </c>
      <c r="B16" s="1"/>
      <c r="C16" s="12">
        <f>600*12+528.64*12</f>
        <v>13543.68</v>
      </c>
      <c r="D16" s="24" t="s">
        <v>105</v>
      </c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5" x14ac:dyDescent="0.25">
      <c r="A17" s="13" t="s">
        <v>152</v>
      </c>
      <c r="B17" s="14"/>
      <c r="C17" s="15">
        <f>C5+C8-C16</f>
        <v>883770.37</v>
      </c>
      <c r="D17" s="16"/>
      <c r="E17" s="17"/>
    </row>
    <row r="18" spans="1:5" x14ac:dyDescent="0.25">
      <c r="A18" s="47" t="s">
        <v>11</v>
      </c>
      <c r="B18" s="47"/>
      <c r="C18" s="47"/>
      <c r="D18" s="47"/>
      <c r="E18" s="47"/>
    </row>
    <row r="19" spans="1:5" ht="29.25" thickBot="1" x14ac:dyDescent="0.3">
      <c r="A19" s="13" t="s">
        <v>13</v>
      </c>
      <c r="B19" s="14" t="e">
        <f>#REF!</f>
        <v>#REF!</v>
      </c>
      <c r="C19" s="15">
        <f>C20+C21</f>
        <v>127247.76000000001</v>
      </c>
      <c r="D19" s="16"/>
      <c r="E19" s="17"/>
    </row>
    <row r="20" spans="1:5" s="30" customFormat="1" ht="15.75" thickBot="1" x14ac:dyDescent="0.3">
      <c r="A20" s="32" t="s">
        <v>106</v>
      </c>
      <c r="B20" s="32"/>
      <c r="C20" s="41">
        <v>62283.6</v>
      </c>
      <c r="D20" s="32" t="s">
        <v>5</v>
      </c>
      <c r="E20" s="41">
        <v>15768</v>
      </c>
    </row>
    <row r="21" spans="1:5" s="30" customFormat="1" ht="15.75" thickBot="1" x14ac:dyDescent="0.3">
      <c r="A21" s="32" t="s">
        <v>107</v>
      </c>
      <c r="B21" s="32"/>
      <c r="C21" s="41">
        <v>64964.160000000003</v>
      </c>
      <c r="D21" s="32" t="s">
        <v>4</v>
      </c>
      <c r="E21" s="41">
        <v>15768</v>
      </c>
    </row>
    <row r="22" spans="1:5" ht="29.25" thickBot="1" x14ac:dyDescent="0.3">
      <c r="A22" s="13" t="s">
        <v>14</v>
      </c>
      <c r="B22" s="14" t="e">
        <f>#REF!</f>
        <v>#REF!</v>
      </c>
      <c r="C22" s="15">
        <f>C23+C24</f>
        <v>55318.22</v>
      </c>
      <c r="D22" s="16"/>
      <c r="E22" s="17"/>
    </row>
    <row r="23" spans="1:5" s="30" customFormat="1" ht="15.75" thickBot="1" x14ac:dyDescent="0.3">
      <c r="A23" s="32" t="s">
        <v>108</v>
      </c>
      <c r="B23" s="32"/>
      <c r="C23" s="41">
        <v>25084.09</v>
      </c>
      <c r="D23" s="32" t="s">
        <v>4</v>
      </c>
      <c r="E23" s="41">
        <v>15110.9</v>
      </c>
    </row>
    <row r="24" spans="1:5" s="30" customFormat="1" ht="15.75" thickBot="1" x14ac:dyDescent="0.3">
      <c r="A24" s="32" t="s">
        <v>109</v>
      </c>
      <c r="B24" s="32"/>
      <c r="C24" s="41">
        <v>30234.13</v>
      </c>
      <c r="D24" s="32" t="s">
        <v>4</v>
      </c>
      <c r="E24" s="41">
        <v>15912.7</v>
      </c>
    </row>
    <row r="25" spans="1:5" ht="29.25" thickBot="1" x14ac:dyDescent="0.3">
      <c r="A25" s="13" t="s">
        <v>15</v>
      </c>
      <c r="B25" s="18" t="e">
        <f>#REF!+#REF!</f>
        <v>#REF!</v>
      </c>
      <c r="C25" s="15">
        <f>C26</f>
        <v>6919.69</v>
      </c>
      <c r="D25" s="19"/>
      <c r="E25" s="17"/>
    </row>
    <row r="26" spans="1:5" s="30" customFormat="1" ht="15.75" thickBot="1" x14ac:dyDescent="0.3">
      <c r="A26" s="32" t="s">
        <v>110</v>
      </c>
      <c r="B26" s="32"/>
      <c r="C26" s="41">
        <v>6919.69</v>
      </c>
      <c r="D26" s="32" t="s">
        <v>12</v>
      </c>
      <c r="E26" s="41">
        <v>107</v>
      </c>
    </row>
    <row r="27" spans="1:5" ht="43.5" thickBot="1" x14ac:dyDescent="0.3">
      <c r="A27" s="13" t="s">
        <v>16</v>
      </c>
      <c r="B27" s="14"/>
      <c r="C27" s="15">
        <f>C28+C29+C30+C31+C32+C33</f>
        <v>17817.84</v>
      </c>
      <c r="D27" s="16"/>
      <c r="E27" s="17"/>
    </row>
    <row r="28" spans="1:5" s="30" customFormat="1" ht="15.75" thickBot="1" x14ac:dyDescent="0.3">
      <c r="A28" s="32" t="s">
        <v>111</v>
      </c>
      <c r="B28" s="32"/>
      <c r="C28" s="41">
        <v>1576.8</v>
      </c>
      <c r="D28" s="32" t="s">
        <v>4</v>
      </c>
      <c r="E28" s="41">
        <v>15768</v>
      </c>
    </row>
    <row r="29" spans="1:5" s="30" customFormat="1" ht="15.75" thickBot="1" x14ac:dyDescent="0.3">
      <c r="A29" s="32" t="s">
        <v>112</v>
      </c>
      <c r="B29" s="32"/>
      <c r="C29" s="41">
        <v>1419.12</v>
      </c>
      <c r="D29" s="32" t="s">
        <v>4</v>
      </c>
      <c r="E29" s="41">
        <v>15768</v>
      </c>
    </row>
    <row r="30" spans="1:5" s="30" customFormat="1" ht="15.75" thickBot="1" x14ac:dyDescent="0.3">
      <c r="A30" s="32" t="s">
        <v>113</v>
      </c>
      <c r="B30" s="32"/>
      <c r="C30" s="41">
        <v>1419.12</v>
      </c>
      <c r="D30" s="32" t="s">
        <v>4</v>
      </c>
      <c r="E30" s="41">
        <v>15768</v>
      </c>
    </row>
    <row r="31" spans="1:5" s="30" customFormat="1" ht="15.75" thickBot="1" x14ac:dyDescent="0.3">
      <c r="A31" s="32" t="s">
        <v>114</v>
      </c>
      <c r="B31" s="32"/>
      <c r="C31" s="41">
        <v>1419.12</v>
      </c>
      <c r="D31" s="32" t="s">
        <v>4</v>
      </c>
      <c r="E31" s="41">
        <v>15768</v>
      </c>
    </row>
    <row r="32" spans="1:5" s="30" customFormat="1" ht="15.75" thickBot="1" x14ac:dyDescent="0.3">
      <c r="A32" s="32" t="s">
        <v>115</v>
      </c>
      <c r="B32" s="32"/>
      <c r="C32" s="41">
        <v>5991.84</v>
      </c>
      <c r="D32" s="32" t="s">
        <v>4</v>
      </c>
      <c r="E32" s="41">
        <v>15768</v>
      </c>
    </row>
    <row r="33" spans="1:6" s="30" customFormat="1" ht="15.75" thickBot="1" x14ac:dyDescent="0.3">
      <c r="A33" s="32" t="s">
        <v>116</v>
      </c>
      <c r="B33" s="32"/>
      <c r="C33" s="41">
        <v>5991.84</v>
      </c>
      <c r="D33" s="32" t="s">
        <v>4</v>
      </c>
      <c r="E33" s="41">
        <v>15768</v>
      </c>
    </row>
    <row r="34" spans="1:6" ht="43.5" outlineLevel="1" thickBot="1" x14ac:dyDescent="0.3">
      <c r="A34" s="13" t="s">
        <v>17</v>
      </c>
      <c r="B34" s="20"/>
      <c r="C34" s="15">
        <f>SUM(C35:C44)</f>
        <v>9022.8900000000012</v>
      </c>
      <c r="D34" s="20"/>
      <c r="E34" s="20"/>
    </row>
    <row r="35" spans="1:6" s="30" customFormat="1" ht="15.75" thickBot="1" x14ac:dyDescent="0.3">
      <c r="A35" s="32" t="s">
        <v>140</v>
      </c>
      <c r="B35" s="32"/>
      <c r="C35" s="41">
        <v>1616.24</v>
      </c>
      <c r="D35" s="32" t="s">
        <v>65</v>
      </c>
      <c r="E35" s="41">
        <v>1</v>
      </c>
    </row>
    <row r="36" spans="1:6" s="30" customFormat="1" ht="15.75" thickBot="1" x14ac:dyDescent="0.3">
      <c r="A36" s="32" t="s">
        <v>141</v>
      </c>
      <c r="B36" s="32"/>
      <c r="C36" s="41">
        <v>1450.04</v>
      </c>
      <c r="D36" s="32" t="s">
        <v>65</v>
      </c>
      <c r="E36" s="41">
        <v>4</v>
      </c>
    </row>
    <row r="37" spans="1:6" s="30" customFormat="1" ht="15.75" thickBot="1" x14ac:dyDescent="0.3">
      <c r="A37" s="32" t="s">
        <v>64</v>
      </c>
      <c r="B37" s="32"/>
      <c r="C37" s="41">
        <v>1032.2</v>
      </c>
      <c r="D37" s="32" t="s">
        <v>65</v>
      </c>
      <c r="E37" s="41">
        <v>13</v>
      </c>
    </row>
    <row r="38" spans="1:6" s="30" customFormat="1" ht="15.75" thickBot="1" x14ac:dyDescent="0.3">
      <c r="A38" s="32" t="s">
        <v>142</v>
      </c>
      <c r="B38" s="32"/>
      <c r="C38" s="41">
        <v>704.55</v>
      </c>
      <c r="D38" s="32" t="s">
        <v>5</v>
      </c>
      <c r="E38" s="41">
        <v>3</v>
      </c>
    </row>
    <row r="39" spans="1:6" s="30" customFormat="1" ht="15.75" thickBot="1" x14ac:dyDescent="0.3">
      <c r="A39" s="32" t="s">
        <v>143</v>
      </c>
      <c r="B39" s="32"/>
      <c r="C39" s="41">
        <v>856.68</v>
      </c>
      <c r="D39" s="32" t="s">
        <v>4</v>
      </c>
      <c r="E39" s="41">
        <v>4</v>
      </c>
    </row>
    <row r="40" spans="1:6" s="30" customFormat="1" ht="15.75" thickBot="1" x14ac:dyDescent="0.3">
      <c r="A40" s="32" t="s">
        <v>70</v>
      </c>
      <c r="B40" s="32"/>
      <c r="C40" s="41">
        <v>1034.98</v>
      </c>
      <c r="D40" s="32" t="s">
        <v>65</v>
      </c>
      <c r="E40" s="41">
        <v>1</v>
      </c>
    </row>
    <row r="41" spans="1:6" s="30" customFormat="1" ht="15.75" thickBot="1" x14ac:dyDescent="0.3">
      <c r="A41" s="32" t="s">
        <v>144</v>
      </c>
      <c r="B41" s="32"/>
      <c r="C41" s="41">
        <v>240.9</v>
      </c>
      <c r="D41" s="32" t="s">
        <v>65</v>
      </c>
      <c r="E41" s="41">
        <v>1</v>
      </c>
    </row>
    <row r="42" spans="1:6" s="30" customFormat="1" ht="15.75" thickBot="1" x14ac:dyDescent="0.3">
      <c r="A42" s="32" t="s">
        <v>145</v>
      </c>
      <c r="B42" s="32"/>
      <c r="C42" s="41">
        <v>1032.8499999999999</v>
      </c>
      <c r="D42" s="32" t="s">
        <v>126</v>
      </c>
      <c r="E42" s="41">
        <v>1</v>
      </c>
    </row>
    <row r="43" spans="1:6" s="30" customFormat="1" ht="15.75" thickBot="1" x14ac:dyDescent="0.3">
      <c r="A43" s="32" t="s">
        <v>146</v>
      </c>
      <c r="B43" s="32"/>
      <c r="C43" s="41">
        <v>559.66999999999996</v>
      </c>
      <c r="D43" s="32" t="s">
        <v>65</v>
      </c>
      <c r="E43" s="41">
        <v>1</v>
      </c>
    </row>
    <row r="44" spans="1:6" s="30" customFormat="1" ht="15.75" thickBot="1" x14ac:dyDescent="0.3">
      <c r="A44" s="32" t="s">
        <v>147</v>
      </c>
      <c r="B44" s="32"/>
      <c r="C44" s="41">
        <v>494.78</v>
      </c>
      <c r="D44" s="32" t="s">
        <v>65</v>
      </c>
      <c r="E44" s="41">
        <v>1</v>
      </c>
    </row>
    <row r="45" spans="1:6" ht="57.75" thickBot="1" x14ac:dyDescent="0.3">
      <c r="A45" s="13" t="s">
        <v>18</v>
      </c>
      <c r="B45" s="14" t="e">
        <f>SUM(#REF!)</f>
        <v>#REF!</v>
      </c>
      <c r="C45" s="15">
        <f>SUM(C46:C65)</f>
        <v>151367.94999999995</v>
      </c>
      <c r="D45" s="16"/>
      <c r="E45" s="17"/>
      <c r="F45" s="21"/>
    </row>
    <row r="46" spans="1:6" s="30" customFormat="1" ht="15.75" thickBot="1" x14ac:dyDescent="0.3">
      <c r="A46" s="32" t="s">
        <v>59</v>
      </c>
      <c r="B46" s="32"/>
      <c r="C46" s="41">
        <v>5671.5</v>
      </c>
      <c r="D46" s="32" t="s">
        <v>60</v>
      </c>
      <c r="E46" s="41">
        <v>10</v>
      </c>
    </row>
    <row r="47" spans="1:6" s="30" customFormat="1" ht="15.75" thickBot="1" x14ac:dyDescent="0.3">
      <c r="A47" s="32" t="s">
        <v>28</v>
      </c>
      <c r="B47" s="32"/>
      <c r="C47" s="41">
        <v>2428.08</v>
      </c>
      <c r="D47" s="32" t="s">
        <v>29</v>
      </c>
      <c r="E47" s="41">
        <v>3</v>
      </c>
    </row>
    <row r="48" spans="1:6" s="30" customFormat="1" ht="15.75" thickBot="1" x14ac:dyDescent="0.3">
      <c r="A48" s="32" t="s">
        <v>127</v>
      </c>
      <c r="B48" s="32"/>
      <c r="C48" s="41">
        <v>10911.57</v>
      </c>
      <c r="D48" s="32" t="s">
        <v>128</v>
      </c>
      <c r="E48" s="41">
        <v>5</v>
      </c>
    </row>
    <row r="49" spans="1:5" s="30" customFormat="1" ht="15.75" thickBot="1" x14ac:dyDescent="0.3">
      <c r="A49" s="32" t="s">
        <v>158</v>
      </c>
      <c r="B49" s="32"/>
      <c r="C49" s="41">
        <f>128*227+128*281</f>
        <v>65024</v>
      </c>
      <c r="D49" s="32" t="s">
        <v>159</v>
      </c>
      <c r="E49" s="41">
        <v>1</v>
      </c>
    </row>
    <row r="50" spans="1:5" s="30" customFormat="1" ht="15.75" thickBot="1" x14ac:dyDescent="0.3">
      <c r="A50" s="32" t="s">
        <v>129</v>
      </c>
      <c r="B50" s="32"/>
      <c r="C50" s="41">
        <v>4577.16</v>
      </c>
      <c r="D50" s="32" t="s">
        <v>130</v>
      </c>
      <c r="E50" s="41">
        <v>12</v>
      </c>
    </row>
    <row r="51" spans="1:5" s="30" customFormat="1" ht="15.75" thickBot="1" x14ac:dyDescent="0.3">
      <c r="A51" s="32" t="s">
        <v>131</v>
      </c>
      <c r="B51" s="32"/>
      <c r="C51" s="41">
        <v>1195.74</v>
      </c>
      <c r="D51" s="32" t="s">
        <v>65</v>
      </c>
      <c r="E51" s="41">
        <v>6</v>
      </c>
    </row>
    <row r="52" spans="1:5" s="30" customFormat="1" ht="15.75" thickBot="1" x14ac:dyDescent="0.3">
      <c r="A52" s="32" t="s">
        <v>132</v>
      </c>
      <c r="B52" s="32"/>
      <c r="C52" s="41">
        <v>1117.43</v>
      </c>
      <c r="D52" s="32" t="s">
        <v>65</v>
      </c>
      <c r="E52" s="41">
        <v>1</v>
      </c>
    </row>
    <row r="53" spans="1:5" s="30" customFormat="1" ht="15.75" thickBot="1" x14ac:dyDescent="0.3">
      <c r="A53" s="32" t="s">
        <v>40</v>
      </c>
      <c r="B53" s="32"/>
      <c r="C53" s="41">
        <v>3902.08</v>
      </c>
      <c r="D53" s="32" t="s">
        <v>5</v>
      </c>
      <c r="E53" s="41">
        <v>28</v>
      </c>
    </row>
    <row r="54" spans="1:5" s="30" customFormat="1" ht="15.75" thickBot="1" x14ac:dyDescent="0.3">
      <c r="A54" s="32" t="s">
        <v>133</v>
      </c>
      <c r="B54" s="32"/>
      <c r="C54" s="41">
        <v>19975.759999999998</v>
      </c>
      <c r="D54" s="32" t="s">
        <v>134</v>
      </c>
      <c r="E54" s="41">
        <v>1</v>
      </c>
    </row>
    <row r="55" spans="1:5" s="30" customFormat="1" ht="15.75" thickBot="1" x14ac:dyDescent="0.3">
      <c r="A55" s="32" t="s">
        <v>135</v>
      </c>
      <c r="B55" s="32"/>
      <c r="C55" s="41">
        <v>1437.59</v>
      </c>
      <c r="D55" s="32" t="s">
        <v>65</v>
      </c>
      <c r="E55" s="41">
        <v>7</v>
      </c>
    </row>
    <row r="56" spans="1:5" s="30" customFormat="1" ht="15.75" thickBot="1" x14ac:dyDescent="0.3">
      <c r="A56" s="32" t="s">
        <v>136</v>
      </c>
      <c r="B56" s="32"/>
      <c r="C56" s="41">
        <v>409.36</v>
      </c>
      <c r="D56" s="32" t="s">
        <v>29</v>
      </c>
      <c r="E56" s="41">
        <v>1</v>
      </c>
    </row>
    <row r="57" spans="1:5" s="30" customFormat="1" ht="15.75" thickBot="1" x14ac:dyDescent="0.3">
      <c r="A57" s="32" t="s">
        <v>76</v>
      </c>
      <c r="B57" s="32"/>
      <c r="C57" s="41">
        <v>6099.9</v>
      </c>
      <c r="D57" s="32" t="s">
        <v>65</v>
      </c>
      <c r="E57" s="41">
        <v>10</v>
      </c>
    </row>
    <row r="58" spans="1:5" s="30" customFormat="1" ht="15.75" thickBot="1" x14ac:dyDescent="0.3">
      <c r="A58" s="32" t="s">
        <v>137</v>
      </c>
      <c r="B58" s="32"/>
      <c r="C58" s="41">
        <v>2005.85</v>
      </c>
      <c r="D58" s="32" t="s">
        <v>65</v>
      </c>
      <c r="E58" s="41">
        <v>1</v>
      </c>
    </row>
    <row r="59" spans="1:5" s="30" customFormat="1" ht="15.75" thickBot="1" x14ac:dyDescent="0.3">
      <c r="A59" s="32" t="s">
        <v>138</v>
      </c>
      <c r="B59" s="32"/>
      <c r="C59" s="41">
        <v>4675.2</v>
      </c>
      <c r="D59" s="32" t="s">
        <v>65</v>
      </c>
      <c r="E59" s="41">
        <v>1</v>
      </c>
    </row>
    <row r="60" spans="1:5" s="30" customFormat="1" ht="15.75" thickBot="1" x14ac:dyDescent="0.3">
      <c r="A60" s="32" t="s">
        <v>79</v>
      </c>
      <c r="B60" s="32"/>
      <c r="C60" s="41">
        <v>6016</v>
      </c>
      <c r="D60" s="32" t="s">
        <v>5</v>
      </c>
      <c r="E60" s="41">
        <v>4</v>
      </c>
    </row>
    <row r="61" spans="1:5" s="30" customFormat="1" ht="15.75" thickBot="1" x14ac:dyDescent="0.3">
      <c r="A61" s="32" t="s">
        <v>80</v>
      </c>
      <c r="B61" s="32"/>
      <c r="C61" s="41">
        <v>6628.5</v>
      </c>
      <c r="D61" s="32" t="s">
        <v>5</v>
      </c>
      <c r="E61" s="41">
        <v>4.5</v>
      </c>
    </row>
    <row r="62" spans="1:5" s="30" customFormat="1" ht="15.75" thickBot="1" x14ac:dyDescent="0.3">
      <c r="A62" s="32" t="s">
        <v>139</v>
      </c>
      <c r="B62" s="32"/>
      <c r="C62" s="41">
        <v>3078.32</v>
      </c>
      <c r="D62" s="32" t="s">
        <v>5</v>
      </c>
      <c r="E62" s="41">
        <v>2.5</v>
      </c>
    </row>
    <row r="63" spans="1:5" s="30" customFormat="1" ht="15.75" thickBot="1" x14ac:dyDescent="0.3">
      <c r="A63" s="32" t="s">
        <v>89</v>
      </c>
      <c r="B63" s="32"/>
      <c r="C63" s="41">
        <v>5078.3599999999997</v>
      </c>
      <c r="D63" s="32" t="s">
        <v>29</v>
      </c>
      <c r="E63" s="41">
        <v>7</v>
      </c>
    </row>
    <row r="64" spans="1:5" s="30" customFormat="1" ht="15.75" thickBot="1" x14ac:dyDescent="0.3">
      <c r="A64" s="32" t="s">
        <v>32</v>
      </c>
      <c r="B64" s="32"/>
      <c r="C64" s="41">
        <v>514.02</v>
      </c>
      <c r="D64" s="32" t="s">
        <v>65</v>
      </c>
      <c r="E64" s="41">
        <v>3</v>
      </c>
    </row>
    <row r="65" spans="1:5" s="30" customFormat="1" ht="15.75" thickBot="1" x14ac:dyDescent="0.3">
      <c r="A65" s="32" t="s">
        <v>99</v>
      </c>
      <c r="B65" s="32"/>
      <c r="C65" s="41">
        <v>621.53</v>
      </c>
      <c r="D65" s="32" t="s">
        <v>29</v>
      </c>
      <c r="E65" s="41">
        <v>1</v>
      </c>
    </row>
    <row r="66" spans="1:5" ht="28.5" x14ac:dyDescent="0.25">
      <c r="A66" s="13" t="s">
        <v>19</v>
      </c>
      <c r="B66" s="14" t="e">
        <f>#REF!+#REF!</f>
        <v>#REF!</v>
      </c>
      <c r="C66" s="15">
        <v>0</v>
      </c>
      <c r="D66" s="16"/>
      <c r="E66" s="17"/>
    </row>
    <row r="67" spans="1:5" ht="28.5" x14ac:dyDescent="0.25">
      <c r="A67" s="13" t="s">
        <v>20</v>
      </c>
      <c r="B67" s="14" t="e">
        <f>SUM(#REF!)</f>
        <v>#REF!</v>
      </c>
      <c r="C67" s="15">
        <v>0</v>
      </c>
      <c r="D67" s="16"/>
      <c r="E67" s="17"/>
    </row>
    <row r="68" spans="1:5" ht="28.5" x14ac:dyDescent="0.25">
      <c r="A68" s="13" t="s">
        <v>21</v>
      </c>
      <c r="B68" s="14" t="e">
        <f>#REF!</f>
        <v>#REF!</v>
      </c>
      <c r="C68" s="15">
        <v>0</v>
      </c>
      <c r="D68" s="16"/>
      <c r="E68" s="17"/>
    </row>
    <row r="69" spans="1:5" ht="29.25" thickBot="1" x14ac:dyDescent="0.3">
      <c r="A69" s="13" t="s">
        <v>22</v>
      </c>
      <c r="B69" s="14" t="e">
        <f>#REF!+#REF!</f>
        <v>#REF!</v>
      </c>
      <c r="C69" s="15">
        <f>C70</f>
        <v>275.52</v>
      </c>
      <c r="D69" s="16"/>
      <c r="E69" s="17"/>
    </row>
    <row r="70" spans="1:5" s="30" customFormat="1" ht="15.75" thickBot="1" x14ac:dyDescent="0.3">
      <c r="A70" s="32" t="s">
        <v>123</v>
      </c>
      <c r="B70" s="32"/>
      <c r="C70" s="41">
        <v>275.52</v>
      </c>
      <c r="D70" s="32" t="s">
        <v>5</v>
      </c>
      <c r="E70" s="41">
        <v>1</v>
      </c>
    </row>
    <row r="71" spans="1:5" ht="28.5" x14ac:dyDescent="0.25">
      <c r="A71" s="13" t="s">
        <v>23</v>
      </c>
      <c r="B71" s="14" t="e">
        <f>#REF!</f>
        <v>#REF!</v>
      </c>
      <c r="C71" s="15"/>
      <c r="D71" s="16"/>
      <c r="E71" s="17"/>
    </row>
    <row r="72" spans="1:5" ht="29.25" thickBot="1" x14ac:dyDescent="0.3">
      <c r="A72" s="13" t="s">
        <v>24</v>
      </c>
      <c r="B72" s="14" t="e">
        <f>#REF!+#REF!</f>
        <v>#REF!</v>
      </c>
      <c r="C72" s="15">
        <f>C73+C74</f>
        <v>29328.480000000003</v>
      </c>
      <c r="D72" s="16"/>
      <c r="E72" s="17"/>
    </row>
    <row r="73" spans="1:5" s="30" customFormat="1" ht="15.75" thickBot="1" x14ac:dyDescent="0.3">
      <c r="A73" s="32" t="s">
        <v>117</v>
      </c>
      <c r="B73" s="32"/>
      <c r="C73" s="41">
        <v>14191.2</v>
      </c>
      <c r="D73" s="32" t="s">
        <v>5</v>
      </c>
      <c r="E73" s="41">
        <v>15768</v>
      </c>
    </row>
    <row r="74" spans="1:5" s="30" customFormat="1" ht="15.75" thickBot="1" x14ac:dyDescent="0.3">
      <c r="A74" s="32" t="s">
        <v>118</v>
      </c>
      <c r="B74" s="32"/>
      <c r="C74" s="41">
        <v>15137.28</v>
      </c>
      <c r="D74" s="32" t="s">
        <v>4</v>
      </c>
      <c r="E74" s="41">
        <v>15768</v>
      </c>
    </row>
    <row r="75" spans="1:5" ht="43.5" thickBot="1" x14ac:dyDescent="0.3">
      <c r="A75" s="13" t="s">
        <v>25</v>
      </c>
      <c r="B75" s="14" t="e">
        <f>#REF!</f>
        <v>#REF!</v>
      </c>
      <c r="C75" s="15">
        <f>C76</f>
        <v>1657.14</v>
      </c>
      <c r="D75" s="16"/>
      <c r="E75" s="17"/>
    </row>
    <row r="76" spans="1:5" s="30" customFormat="1" ht="15.75" thickBot="1" x14ac:dyDescent="0.3">
      <c r="A76" s="32" t="s">
        <v>124</v>
      </c>
      <c r="B76" s="32"/>
      <c r="C76" s="41">
        <v>1657.14</v>
      </c>
      <c r="D76" s="32" t="s">
        <v>4</v>
      </c>
      <c r="E76" s="41">
        <v>796.7</v>
      </c>
    </row>
    <row r="77" spans="1:5" ht="57.75" thickBot="1" x14ac:dyDescent="0.3">
      <c r="A77" s="13" t="s">
        <v>26</v>
      </c>
      <c r="B77" s="14" t="e">
        <f>SUM(#REF!)</f>
        <v>#REF!</v>
      </c>
      <c r="C77" s="15">
        <f>SUM(C78:C83)</f>
        <v>86695.470000000016</v>
      </c>
      <c r="D77" s="16"/>
      <c r="E77" s="17"/>
    </row>
    <row r="78" spans="1:5" s="30" customFormat="1" ht="15.75" thickBot="1" x14ac:dyDescent="0.3">
      <c r="A78" s="32" t="s">
        <v>119</v>
      </c>
      <c r="B78" s="32"/>
      <c r="C78" s="41">
        <v>268.06</v>
      </c>
      <c r="D78" s="32" t="s">
        <v>4</v>
      </c>
      <c r="E78" s="41">
        <v>15768</v>
      </c>
    </row>
    <row r="79" spans="1:5" s="30" customFormat="1" ht="15.75" thickBot="1" x14ac:dyDescent="0.3">
      <c r="A79" s="32" t="s">
        <v>120</v>
      </c>
      <c r="B79" s="32"/>
      <c r="C79" s="41">
        <v>268.06</v>
      </c>
      <c r="D79" s="32" t="s">
        <v>4</v>
      </c>
      <c r="E79" s="41">
        <v>15768</v>
      </c>
    </row>
    <row r="80" spans="1:5" s="30" customFormat="1" ht="15.75" thickBot="1" x14ac:dyDescent="0.3">
      <c r="A80" s="32" t="s">
        <v>121</v>
      </c>
      <c r="B80" s="32"/>
      <c r="C80" s="41">
        <v>38631.360000000001</v>
      </c>
      <c r="D80" s="32" t="s">
        <v>4</v>
      </c>
      <c r="E80" s="41">
        <v>15767.9</v>
      </c>
    </row>
    <row r="81" spans="1:6" s="30" customFormat="1" ht="15.75" thickBot="1" x14ac:dyDescent="0.3">
      <c r="A81" s="32" t="s">
        <v>122</v>
      </c>
      <c r="B81" s="32"/>
      <c r="C81" s="41">
        <v>43759.93</v>
      </c>
      <c r="D81" s="32" t="s">
        <v>4</v>
      </c>
      <c r="E81" s="41">
        <v>15912.7</v>
      </c>
    </row>
    <row r="82" spans="1:6" s="30" customFormat="1" ht="15.75" thickBot="1" x14ac:dyDescent="0.3">
      <c r="A82" s="32" t="s">
        <v>35</v>
      </c>
      <c r="B82" s="32"/>
      <c r="C82" s="41">
        <v>607.1</v>
      </c>
      <c r="D82" s="32" t="s">
        <v>65</v>
      </c>
      <c r="E82" s="41">
        <v>13</v>
      </c>
    </row>
    <row r="83" spans="1:6" s="30" customFormat="1" ht="15.75" thickBot="1" x14ac:dyDescent="0.3">
      <c r="A83" s="32" t="s">
        <v>125</v>
      </c>
      <c r="B83" s="32"/>
      <c r="C83" s="41">
        <v>3160.96</v>
      </c>
      <c r="D83" s="32" t="s">
        <v>126</v>
      </c>
      <c r="E83" s="41">
        <v>8</v>
      </c>
    </row>
    <row r="84" spans="1:6" x14ac:dyDescent="0.25">
      <c r="A84" s="13" t="s">
        <v>27</v>
      </c>
      <c r="B84" s="14">
        <f>B85</f>
        <v>2288.1355932203392</v>
      </c>
      <c r="C84" s="15">
        <f>C85</f>
        <v>2700</v>
      </c>
      <c r="D84" s="16"/>
      <c r="E84" s="17"/>
    </row>
    <row r="85" spans="1:6" ht="45" x14ac:dyDescent="0.25">
      <c r="A85" s="19" t="s">
        <v>8</v>
      </c>
      <c r="B85" s="18">
        <f>C85/1.18</f>
        <v>2288.1355932203392</v>
      </c>
      <c r="C85" s="22">
        <f>E85*12*5</f>
        <v>2700</v>
      </c>
      <c r="D85" s="19" t="s">
        <v>6</v>
      </c>
      <c r="E85" s="19">
        <v>45</v>
      </c>
    </row>
    <row r="86" spans="1:6" x14ac:dyDescent="0.25">
      <c r="A86" s="13" t="s">
        <v>153</v>
      </c>
      <c r="B86" s="23" t="e">
        <f>B19+B22+B25+#REF!+B45+B66+B67+B68+B69+B71+B72+B75+B77+B84</f>
        <v>#REF!</v>
      </c>
      <c r="C86" s="42">
        <f>C19+C22+C25+C27+C34+C45+C69+C72+C77+C75</f>
        <v>485650.96</v>
      </c>
      <c r="D86" s="24" t="s">
        <v>105</v>
      </c>
      <c r="E86" s="17"/>
      <c r="F86" s="40" t="b">
        <f>C86=[1]Лист1!$C$56</f>
        <v>0</v>
      </c>
    </row>
    <row r="87" spans="1:6" x14ac:dyDescent="0.25">
      <c r="A87" s="13" t="s">
        <v>154</v>
      </c>
      <c r="B87" s="25"/>
      <c r="C87" s="43">
        <f>C86*1.2+C84</f>
        <v>585481.152</v>
      </c>
      <c r="D87" s="24" t="s">
        <v>105</v>
      </c>
      <c r="E87" s="17"/>
    </row>
    <row r="88" spans="1:6" x14ac:dyDescent="0.25">
      <c r="A88" s="13" t="s">
        <v>155</v>
      </c>
      <c r="B88" s="25"/>
      <c r="C88" s="43">
        <f>C5+C8-C87</f>
        <v>311832.89800000004</v>
      </c>
      <c r="D88" s="24" t="s">
        <v>105</v>
      </c>
      <c r="E88" s="17"/>
    </row>
    <row r="89" spans="1:6" ht="28.5" x14ac:dyDescent="0.25">
      <c r="A89" s="13" t="s">
        <v>156</v>
      </c>
      <c r="B89" s="25"/>
      <c r="C89" s="43">
        <f>C88+C7</f>
        <v>218608.11800000002</v>
      </c>
      <c r="D89" s="24" t="s">
        <v>105</v>
      </c>
      <c r="E89" s="17"/>
    </row>
  </sheetData>
  <mergeCells count="8198">
    <mergeCell ref="A1:E1"/>
    <mergeCell ref="A18:E18"/>
    <mergeCell ref="C2:E2"/>
    <mergeCell ref="A9:B9"/>
    <mergeCell ref="A11:B11"/>
    <mergeCell ref="A12:B12"/>
    <mergeCell ref="A15:B15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  <mergeCell ref="A4:E4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opLeftCell="A34" zoomScale="85" zoomScaleNormal="85" workbookViewId="0">
      <selection activeCell="G73" sqref="G73"/>
    </sheetView>
  </sheetViews>
  <sheetFormatPr defaultRowHeight="15" x14ac:dyDescent="0.25"/>
  <cols>
    <col min="1" max="1" width="79.28515625" customWidth="1"/>
    <col min="2" max="2" width="46.140625" style="30" hidden="1" customWidth="1"/>
    <col min="3" max="3" width="18.140625" customWidth="1"/>
    <col min="5" max="5" width="20" customWidth="1"/>
  </cols>
  <sheetData>
    <row r="2" spans="1:5" x14ac:dyDescent="0.25">
      <c r="A2" s="30" t="s">
        <v>55</v>
      </c>
      <c r="C2" s="30"/>
      <c r="D2" s="30"/>
      <c r="E2" s="30"/>
    </row>
    <row r="3" spans="1:5" x14ac:dyDescent="0.25">
      <c r="A3" s="30" t="s">
        <v>53</v>
      </c>
      <c r="C3" s="30"/>
      <c r="D3" s="30"/>
      <c r="E3" s="30"/>
    </row>
    <row r="4" spans="1:5" ht="15.75" thickBot="1" x14ac:dyDescent="0.3">
      <c r="A4" s="30"/>
      <c r="C4" s="30"/>
      <c r="D4" s="30"/>
      <c r="E4" s="30"/>
    </row>
    <row r="5" spans="1:5" ht="15.75" thickBot="1" x14ac:dyDescent="0.3">
      <c r="A5" s="31" t="s">
        <v>52</v>
      </c>
      <c r="B5" s="31"/>
      <c r="C5" s="31" t="s">
        <v>56</v>
      </c>
      <c r="D5" s="31" t="s">
        <v>51</v>
      </c>
      <c r="E5" s="31" t="s">
        <v>50</v>
      </c>
    </row>
    <row r="6" spans="1:5" s="37" customFormat="1" ht="15.75" thickBot="1" x14ac:dyDescent="0.3">
      <c r="A6" s="35" t="s">
        <v>57</v>
      </c>
      <c r="B6" s="35"/>
      <c r="C6" s="36">
        <v>33159.22</v>
      </c>
      <c r="D6" s="35" t="s">
        <v>12</v>
      </c>
      <c r="E6" s="36">
        <v>626</v>
      </c>
    </row>
    <row r="7" spans="1:5" s="37" customFormat="1" ht="15.75" thickBot="1" x14ac:dyDescent="0.3">
      <c r="A7" s="35" t="s">
        <v>58</v>
      </c>
      <c r="B7" s="35"/>
      <c r="C7" s="36">
        <v>33424.07</v>
      </c>
      <c r="D7" s="35" t="s">
        <v>12</v>
      </c>
      <c r="E7" s="36">
        <v>631</v>
      </c>
    </row>
    <row r="8" spans="1:5" s="37" customFormat="1" ht="15.75" thickBot="1" x14ac:dyDescent="0.3">
      <c r="A8" s="35" t="s">
        <v>59</v>
      </c>
      <c r="B8" s="35"/>
      <c r="C8" s="36">
        <v>1453.59</v>
      </c>
      <c r="D8" s="35" t="s">
        <v>60</v>
      </c>
      <c r="E8" s="36">
        <v>3</v>
      </c>
    </row>
    <row r="9" spans="1:5" s="37" customFormat="1" ht="15.75" thickBot="1" x14ac:dyDescent="0.3">
      <c r="A9" s="35" t="s">
        <v>61</v>
      </c>
      <c r="B9" s="35"/>
      <c r="C9" s="36">
        <v>1421.12</v>
      </c>
      <c r="D9" s="35" t="s">
        <v>4</v>
      </c>
      <c r="E9" s="36">
        <v>15790.2</v>
      </c>
    </row>
    <row r="10" spans="1:5" s="37" customFormat="1" ht="15.75" thickBot="1" x14ac:dyDescent="0.3">
      <c r="A10" s="35" t="s">
        <v>62</v>
      </c>
      <c r="B10" s="35"/>
      <c r="C10" s="36">
        <v>1421.12</v>
      </c>
      <c r="D10" s="35" t="s">
        <v>4</v>
      </c>
      <c r="E10" s="36">
        <v>15790.2</v>
      </c>
    </row>
    <row r="11" spans="1:5" s="37" customFormat="1" ht="15.75" thickBot="1" x14ac:dyDescent="0.3">
      <c r="A11" s="35" t="s">
        <v>63</v>
      </c>
      <c r="B11" s="35"/>
      <c r="C11" s="36">
        <v>94.78</v>
      </c>
      <c r="D11" s="35" t="s">
        <v>4</v>
      </c>
      <c r="E11" s="36">
        <v>0.2</v>
      </c>
    </row>
    <row r="12" spans="1:5" s="37" customFormat="1" ht="15.75" thickBot="1" x14ac:dyDescent="0.3">
      <c r="A12" s="35" t="s">
        <v>28</v>
      </c>
      <c r="B12" s="35"/>
      <c r="C12" s="36">
        <v>8093.6</v>
      </c>
      <c r="D12" s="35" t="s">
        <v>29</v>
      </c>
      <c r="E12" s="36">
        <v>10</v>
      </c>
    </row>
    <row r="13" spans="1:5" s="37" customFormat="1" ht="15.75" thickBot="1" x14ac:dyDescent="0.3">
      <c r="A13" s="35" t="s">
        <v>64</v>
      </c>
      <c r="B13" s="35"/>
      <c r="C13" s="36">
        <v>238.2</v>
      </c>
      <c r="D13" s="35" t="s">
        <v>65</v>
      </c>
      <c r="E13" s="36">
        <v>3</v>
      </c>
    </row>
    <row r="14" spans="1:5" s="37" customFormat="1" ht="15.75" thickBot="1" x14ac:dyDescent="0.3">
      <c r="A14" s="35" t="s">
        <v>66</v>
      </c>
      <c r="B14" s="35"/>
      <c r="C14" s="36">
        <v>82.64</v>
      </c>
      <c r="D14" s="35" t="s">
        <v>65</v>
      </c>
      <c r="E14" s="36">
        <v>1</v>
      </c>
    </row>
    <row r="15" spans="1:5" s="37" customFormat="1" ht="15.75" thickBot="1" x14ac:dyDescent="0.3">
      <c r="A15" s="35" t="s">
        <v>67</v>
      </c>
      <c r="B15" s="35"/>
      <c r="C15" s="36">
        <v>124</v>
      </c>
      <c r="D15" s="35" t="s">
        <v>4</v>
      </c>
      <c r="E15" s="36">
        <v>7294.39</v>
      </c>
    </row>
    <row r="16" spans="1:5" s="37" customFormat="1" ht="15.75" thickBot="1" x14ac:dyDescent="0.3">
      <c r="A16" s="35" t="s">
        <v>68</v>
      </c>
      <c r="B16" s="35"/>
      <c r="C16" s="36">
        <v>3825.97</v>
      </c>
      <c r="D16" s="35" t="s">
        <v>65</v>
      </c>
      <c r="E16" s="36">
        <v>1</v>
      </c>
    </row>
    <row r="17" spans="1:5" s="37" customFormat="1" ht="15.75" thickBot="1" x14ac:dyDescent="0.3">
      <c r="A17" s="35" t="s">
        <v>40</v>
      </c>
      <c r="B17" s="35"/>
      <c r="C17" s="36">
        <v>4491.2</v>
      </c>
      <c r="D17" s="35" t="s">
        <v>5</v>
      </c>
      <c r="E17" s="36">
        <v>16</v>
      </c>
    </row>
    <row r="18" spans="1:5" s="37" customFormat="1" ht="15.75" thickBot="1" x14ac:dyDescent="0.3">
      <c r="A18" s="35" t="s">
        <v>40</v>
      </c>
      <c r="B18" s="35"/>
      <c r="C18" s="36">
        <v>4180.8</v>
      </c>
      <c r="D18" s="35" t="s">
        <v>5</v>
      </c>
      <c r="E18" s="36">
        <v>30</v>
      </c>
    </row>
    <row r="19" spans="1:5" s="37" customFormat="1" ht="15.75" thickBot="1" x14ac:dyDescent="0.3">
      <c r="A19" s="35" t="s">
        <v>35</v>
      </c>
      <c r="B19" s="35"/>
      <c r="C19" s="36">
        <v>2101.5</v>
      </c>
      <c r="D19" s="35" t="s">
        <v>65</v>
      </c>
      <c r="E19" s="36">
        <v>45</v>
      </c>
    </row>
    <row r="20" spans="1:5" s="37" customFormat="1" ht="15.75" thickBot="1" x14ac:dyDescent="0.3">
      <c r="A20" s="35" t="s">
        <v>69</v>
      </c>
      <c r="B20" s="35"/>
      <c r="C20" s="36">
        <v>1581.61</v>
      </c>
      <c r="D20" s="35" t="s">
        <v>65</v>
      </c>
      <c r="E20" s="36">
        <v>1</v>
      </c>
    </row>
    <row r="21" spans="1:5" s="37" customFormat="1" ht="15.75" thickBot="1" x14ac:dyDescent="0.3">
      <c r="A21" s="35" t="s">
        <v>70</v>
      </c>
      <c r="B21" s="35"/>
      <c r="C21" s="36">
        <v>1267.74</v>
      </c>
      <c r="D21" s="35" t="s">
        <v>65</v>
      </c>
      <c r="E21" s="36">
        <v>1</v>
      </c>
    </row>
    <row r="22" spans="1:5" s="37" customFormat="1" ht="15.75" thickBot="1" x14ac:dyDescent="0.3">
      <c r="A22" s="35" t="s">
        <v>70</v>
      </c>
      <c r="B22" s="35"/>
      <c r="C22" s="36">
        <v>1034.98</v>
      </c>
      <c r="D22" s="35" t="s">
        <v>65</v>
      </c>
      <c r="E22" s="36">
        <v>1</v>
      </c>
    </row>
    <row r="23" spans="1:5" s="37" customFormat="1" ht="15.75" thickBot="1" x14ac:dyDescent="0.3">
      <c r="A23" s="35" t="s">
        <v>71</v>
      </c>
      <c r="B23" s="35"/>
      <c r="C23" s="36">
        <v>1214.48</v>
      </c>
      <c r="D23" s="35" t="s">
        <v>5</v>
      </c>
      <c r="E23" s="36">
        <v>2</v>
      </c>
    </row>
    <row r="24" spans="1:5" s="37" customFormat="1" ht="15.75" thickBot="1" x14ac:dyDescent="0.3">
      <c r="A24" s="35" t="s">
        <v>72</v>
      </c>
      <c r="B24" s="35"/>
      <c r="C24" s="36">
        <v>27608</v>
      </c>
      <c r="D24" s="35" t="s">
        <v>5</v>
      </c>
      <c r="E24" s="36">
        <v>17</v>
      </c>
    </row>
    <row r="25" spans="1:5" s="37" customFormat="1" ht="15.75" thickBot="1" x14ac:dyDescent="0.3">
      <c r="A25" s="35" t="s">
        <v>73</v>
      </c>
      <c r="B25" s="35"/>
      <c r="C25" s="36">
        <v>2795.69</v>
      </c>
      <c r="D25" s="35" t="s">
        <v>65</v>
      </c>
      <c r="E25" s="36">
        <v>1</v>
      </c>
    </row>
    <row r="26" spans="1:5" s="37" customFormat="1" ht="15.75" thickBot="1" x14ac:dyDescent="0.3">
      <c r="A26" s="35" t="s">
        <v>74</v>
      </c>
      <c r="B26" s="35"/>
      <c r="C26" s="36">
        <v>213.75</v>
      </c>
      <c r="D26" s="35" t="s">
        <v>65</v>
      </c>
      <c r="E26" s="36">
        <v>3</v>
      </c>
    </row>
    <row r="27" spans="1:5" s="37" customFormat="1" ht="15.75" thickBot="1" x14ac:dyDescent="0.3">
      <c r="A27" s="35" t="s">
        <v>75</v>
      </c>
      <c r="B27" s="35"/>
      <c r="C27" s="36">
        <v>753.93</v>
      </c>
      <c r="D27" s="35" t="s">
        <v>65</v>
      </c>
      <c r="E27" s="36">
        <v>1</v>
      </c>
    </row>
    <row r="28" spans="1:5" s="37" customFormat="1" ht="15.75" thickBot="1" x14ac:dyDescent="0.3">
      <c r="A28" s="35" t="s">
        <v>76</v>
      </c>
      <c r="B28" s="35"/>
      <c r="C28" s="36">
        <v>3659.94</v>
      </c>
      <c r="D28" s="35" t="s">
        <v>65</v>
      </c>
      <c r="E28" s="36">
        <v>6</v>
      </c>
    </row>
    <row r="29" spans="1:5" s="37" customFormat="1" ht="15.75" thickBot="1" x14ac:dyDescent="0.3">
      <c r="A29" s="35" t="s">
        <v>41</v>
      </c>
      <c r="B29" s="35"/>
      <c r="C29" s="36">
        <v>2082.2800000000002</v>
      </c>
      <c r="D29" s="35" t="s">
        <v>65</v>
      </c>
      <c r="E29" s="36">
        <v>1</v>
      </c>
    </row>
    <row r="30" spans="1:5" s="37" customFormat="1" ht="15.75" thickBot="1" x14ac:dyDescent="0.3">
      <c r="A30" s="35" t="s">
        <v>77</v>
      </c>
      <c r="B30" s="35"/>
      <c r="C30" s="36">
        <v>3607.3</v>
      </c>
      <c r="D30" s="35" t="s">
        <v>65</v>
      </c>
      <c r="E30" s="36">
        <v>1</v>
      </c>
    </row>
    <row r="31" spans="1:5" s="37" customFormat="1" ht="15.75" thickBot="1" x14ac:dyDescent="0.3">
      <c r="A31" s="35" t="s">
        <v>78</v>
      </c>
      <c r="B31" s="35"/>
      <c r="C31" s="36">
        <v>1042.2</v>
      </c>
      <c r="D31" s="35" t="s">
        <v>4</v>
      </c>
      <c r="E31" s="36">
        <v>1.4</v>
      </c>
    </row>
    <row r="32" spans="1:5" s="37" customFormat="1" ht="15.75" thickBot="1" x14ac:dyDescent="0.3">
      <c r="A32" s="35" t="s">
        <v>30</v>
      </c>
      <c r="B32" s="35"/>
      <c r="C32" s="36">
        <v>4697.5200000000004</v>
      </c>
      <c r="D32" s="35" t="s">
        <v>5</v>
      </c>
      <c r="E32" s="36">
        <v>4</v>
      </c>
    </row>
    <row r="33" spans="1:5" s="37" customFormat="1" ht="15.75" thickBot="1" x14ac:dyDescent="0.3">
      <c r="A33" s="35" t="s">
        <v>36</v>
      </c>
      <c r="B33" s="35"/>
      <c r="C33" s="36">
        <v>5111.32</v>
      </c>
      <c r="D33" s="35" t="s">
        <v>31</v>
      </c>
      <c r="E33" s="36">
        <v>4</v>
      </c>
    </row>
    <row r="34" spans="1:5" s="37" customFormat="1" ht="15.75" thickBot="1" x14ac:dyDescent="0.3">
      <c r="A34" s="35" t="s">
        <v>79</v>
      </c>
      <c r="B34" s="35"/>
      <c r="C34" s="36">
        <v>4512</v>
      </c>
      <c r="D34" s="35" t="s">
        <v>5</v>
      </c>
      <c r="E34" s="36">
        <v>3</v>
      </c>
    </row>
    <row r="35" spans="1:5" s="37" customFormat="1" ht="15.75" thickBot="1" x14ac:dyDescent="0.3">
      <c r="A35" s="35" t="s">
        <v>80</v>
      </c>
      <c r="B35" s="35"/>
      <c r="C35" s="36">
        <v>35720.25</v>
      </c>
      <c r="D35" s="35" t="s">
        <v>5</v>
      </c>
      <c r="E35" s="36">
        <v>24.25</v>
      </c>
    </row>
    <row r="36" spans="1:5" s="37" customFormat="1" ht="15.75" thickBot="1" x14ac:dyDescent="0.3">
      <c r="A36" s="35" t="s">
        <v>81</v>
      </c>
      <c r="B36" s="35"/>
      <c r="C36" s="36">
        <v>2575.6</v>
      </c>
      <c r="D36" s="35" t="s">
        <v>5</v>
      </c>
      <c r="E36" s="36">
        <v>2.35</v>
      </c>
    </row>
    <row r="37" spans="1:5" s="37" customFormat="1" ht="15.75" thickBot="1" x14ac:dyDescent="0.3">
      <c r="A37" s="35" t="s">
        <v>82</v>
      </c>
      <c r="B37" s="35"/>
      <c r="C37" s="36">
        <v>12632.16</v>
      </c>
      <c r="D37" s="35" t="s">
        <v>4</v>
      </c>
      <c r="E37" s="36">
        <v>15790.2</v>
      </c>
    </row>
    <row r="38" spans="1:5" s="37" customFormat="1" ht="15.75" thickBot="1" x14ac:dyDescent="0.3">
      <c r="A38" s="35" t="s">
        <v>83</v>
      </c>
      <c r="B38" s="35"/>
      <c r="C38" s="36">
        <v>14211.18</v>
      </c>
      <c r="D38" s="35" t="s">
        <v>4</v>
      </c>
      <c r="E38" s="36">
        <v>15790.2</v>
      </c>
    </row>
    <row r="39" spans="1:5" s="37" customFormat="1" ht="15.75" thickBot="1" x14ac:dyDescent="0.3">
      <c r="A39" s="35" t="s">
        <v>84</v>
      </c>
      <c r="B39" s="35"/>
      <c r="C39" s="36">
        <v>2167.0300000000002</v>
      </c>
      <c r="D39" s="35" t="s">
        <v>65</v>
      </c>
      <c r="E39" s="36">
        <v>1</v>
      </c>
    </row>
    <row r="40" spans="1:5" s="37" customFormat="1" ht="15.75" thickBot="1" x14ac:dyDescent="0.3">
      <c r="A40" s="35" t="s">
        <v>85</v>
      </c>
      <c r="B40" s="35"/>
      <c r="C40" s="36">
        <v>17713.96</v>
      </c>
      <c r="D40" s="35" t="s">
        <v>4</v>
      </c>
      <c r="E40" s="36">
        <v>11140.86</v>
      </c>
    </row>
    <row r="41" spans="1:5" s="37" customFormat="1" ht="15.75" thickBot="1" x14ac:dyDescent="0.3">
      <c r="A41" s="35" t="s">
        <v>86</v>
      </c>
      <c r="B41" s="35"/>
      <c r="C41" s="36">
        <v>26211.72</v>
      </c>
      <c r="D41" s="35" t="s">
        <v>4</v>
      </c>
      <c r="E41" s="36">
        <v>15790.2</v>
      </c>
    </row>
    <row r="42" spans="1:5" s="37" customFormat="1" ht="15.75" thickBot="1" x14ac:dyDescent="0.3">
      <c r="A42" s="35" t="s">
        <v>87</v>
      </c>
      <c r="B42" s="35"/>
      <c r="C42" s="36">
        <v>38686.019999999997</v>
      </c>
      <c r="D42" s="35" t="s">
        <v>4</v>
      </c>
      <c r="E42" s="36">
        <v>15790.2</v>
      </c>
    </row>
    <row r="43" spans="1:5" s="37" customFormat="1" ht="15.75" thickBot="1" x14ac:dyDescent="0.3">
      <c r="A43" s="35" t="s">
        <v>88</v>
      </c>
      <c r="B43" s="35"/>
      <c r="C43" s="36">
        <v>38686.019999999997</v>
      </c>
      <c r="D43" s="35" t="s">
        <v>4</v>
      </c>
      <c r="E43" s="36">
        <v>15790.2</v>
      </c>
    </row>
    <row r="44" spans="1:5" s="37" customFormat="1" ht="15.75" thickBot="1" x14ac:dyDescent="0.3">
      <c r="A44" s="35" t="s">
        <v>89</v>
      </c>
      <c r="B44" s="35"/>
      <c r="C44" s="36">
        <v>3627.4</v>
      </c>
      <c r="D44" s="35" t="s">
        <v>29</v>
      </c>
      <c r="E44" s="36">
        <v>5</v>
      </c>
    </row>
    <row r="45" spans="1:5" s="37" customFormat="1" ht="15.75" thickBot="1" x14ac:dyDescent="0.3">
      <c r="A45" s="35" t="s">
        <v>90</v>
      </c>
      <c r="B45" s="35"/>
      <c r="C45" s="36">
        <v>59371.15</v>
      </c>
      <c r="D45" s="35" t="s">
        <v>4</v>
      </c>
      <c r="E45" s="36">
        <v>15790.2</v>
      </c>
    </row>
    <row r="46" spans="1:5" s="37" customFormat="1" ht="15.75" thickBot="1" x14ac:dyDescent="0.3">
      <c r="A46" s="35" t="s">
        <v>91</v>
      </c>
      <c r="B46" s="35"/>
      <c r="C46" s="36">
        <v>62371.29</v>
      </c>
      <c r="D46" s="35" t="s">
        <v>4</v>
      </c>
      <c r="E46" s="36">
        <v>15790.2</v>
      </c>
    </row>
    <row r="47" spans="1:5" s="37" customFormat="1" ht="15.75" thickBot="1" x14ac:dyDescent="0.3">
      <c r="A47" s="35" t="s">
        <v>32</v>
      </c>
      <c r="B47" s="35"/>
      <c r="C47" s="36">
        <v>179.6</v>
      </c>
      <c r="D47" s="35" t="s">
        <v>65</v>
      </c>
      <c r="E47" s="36">
        <v>1</v>
      </c>
    </row>
    <row r="48" spans="1:5" s="37" customFormat="1" ht="15.75" thickBot="1" x14ac:dyDescent="0.3">
      <c r="A48" s="35" t="s">
        <v>32</v>
      </c>
      <c r="B48" s="35"/>
      <c r="C48" s="36">
        <v>171.34</v>
      </c>
      <c r="D48" s="35" t="s">
        <v>65</v>
      </c>
      <c r="E48" s="36">
        <v>1</v>
      </c>
    </row>
    <row r="49" spans="1:5" s="37" customFormat="1" ht="15.75" thickBot="1" x14ac:dyDescent="0.3">
      <c r="A49" s="35" t="s">
        <v>92</v>
      </c>
      <c r="B49" s="35"/>
      <c r="C49" s="36">
        <v>1263.22</v>
      </c>
      <c r="D49" s="35" t="s">
        <v>4</v>
      </c>
      <c r="E49" s="36">
        <v>15790.2</v>
      </c>
    </row>
    <row r="50" spans="1:5" s="37" customFormat="1" ht="15.75" thickBot="1" x14ac:dyDescent="0.3">
      <c r="A50" s="35" t="s">
        <v>93</v>
      </c>
      <c r="B50" s="35"/>
      <c r="C50" s="36">
        <v>1421.12</v>
      </c>
      <c r="D50" s="35" t="s">
        <v>4</v>
      </c>
      <c r="E50" s="36">
        <v>15790.2</v>
      </c>
    </row>
    <row r="51" spans="1:5" s="37" customFormat="1" ht="15.75" thickBot="1" x14ac:dyDescent="0.3">
      <c r="A51" s="35" t="s">
        <v>94</v>
      </c>
      <c r="B51" s="35"/>
      <c r="C51" s="36">
        <v>6000.28</v>
      </c>
      <c r="D51" s="35" t="s">
        <v>4</v>
      </c>
      <c r="E51" s="36">
        <v>15790.2</v>
      </c>
    </row>
    <row r="52" spans="1:5" s="37" customFormat="1" ht="15.75" thickBot="1" x14ac:dyDescent="0.3">
      <c r="A52" s="35" t="s">
        <v>95</v>
      </c>
      <c r="B52" s="35"/>
      <c r="C52" s="36">
        <v>6000.28</v>
      </c>
      <c r="D52" s="35" t="s">
        <v>4</v>
      </c>
      <c r="E52" s="36">
        <v>15790.2</v>
      </c>
    </row>
    <row r="53" spans="1:5" s="37" customFormat="1" ht="15.75" thickBot="1" x14ac:dyDescent="0.3">
      <c r="A53" s="35" t="s">
        <v>42</v>
      </c>
      <c r="B53" s="35"/>
      <c r="C53" s="36">
        <v>347.72</v>
      </c>
      <c r="D53" s="35" t="s">
        <v>65</v>
      </c>
      <c r="E53" s="36">
        <v>4</v>
      </c>
    </row>
    <row r="54" spans="1:5" s="37" customFormat="1" ht="15.75" thickBot="1" x14ac:dyDescent="0.3">
      <c r="A54" s="35" t="s">
        <v>33</v>
      </c>
      <c r="B54" s="35"/>
      <c r="C54" s="36">
        <v>1080.56</v>
      </c>
      <c r="D54" s="35" t="s">
        <v>34</v>
      </c>
      <c r="E54" s="36">
        <v>4</v>
      </c>
    </row>
    <row r="55" spans="1:5" s="37" customFormat="1" ht="15.75" thickBot="1" x14ac:dyDescent="0.3">
      <c r="A55" s="35" t="s">
        <v>38</v>
      </c>
      <c r="B55" s="35"/>
      <c r="C55" s="36">
        <v>540</v>
      </c>
      <c r="D55" s="35" t="s">
        <v>37</v>
      </c>
      <c r="E55" s="36">
        <v>0.6</v>
      </c>
    </row>
    <row r="56" spans="1:5" s="37" customFormat="1" ht="15.75" thickBot="1" x14ac:dyDescent="0.3">
      <c r="A56" s="35" t="s">
        <v>96</v>
      </c>
      <c r="B56" s="35"/>
      <c r="C56" s="36">
        <v>2786</v>
      </c>
      <c r="D56" s="35" t="s">
        <v>65</v>
      </c>
      <c r="E56" s="36">
        <v>1</v>
      </c>
    </row>
    <row r="57" spans="1:5" s="37" customFormat="1" ht="15.75" thickBot="1" x14ac:dyDescent="0.3">
      <c r="A57" s="35" t="s">
        <v>97</v>
      </c>
      <c r="B57" s="35"/>
      <c r="C57" s="36">
        <v>2278.1</v>
      </c>
      <c r="D57" s="35" t="s">
        <v>5</v>
      </c>
      <c r="E57" s="36">
        <v>55</v>
      </c>
    </row>
    <row r="58" spans="1:5" s="37" customFormat="1" ht="15.75" thickBot="1" x14ac:dyDescent="0.3">
      <c r="A58" s="35" t="s">
        <v>98</v>
      </c>
      <c r="B58" s="35"/>
      <c r="C58" s="36">
        <v>225.84</v>
      </c>
      <c r="D58" s="35" t="s">
        <v>65</v>
      </c>
      <c r="E58" s="36">
        <v>2</v>
      </c>
    </row>
    <row r="59" spans="1:5" s="37" customFormat="1" ht="15.75" thickBot="1" x14ac:dyDescent="0.3">
      <c r="A59" s="35" t="s">
        <v>99</v>
      </c>
      <c r="B59" s="35"/>
      <c r="C59" s="36">
        <v>1864.59</v>
      </c>
      <c r="D59" s="35" t="s">
        <v>29</v>
      </c>
      <c r="E59" s="36">
        <v>3</v>
      </c>
    </row>
    <row r="60" spans="1:5" s="37" customFormat="1" ht="15.75" thickBot="1" x14ac:dyDescent="0.3">
      <c r="A60" s="35" t="s">
        <v>100</v>
      </c>
      <c r="B60" s="35"/>
      <c r="C60" s="36">
        <v>6420</v>
      </c>
      <c r="D60" s="35" t="s">
        <v>5</v>
      </c>
      <c r="E60" s="36">
        <v>4</v>
      </c>
    </row>
    <row r="61" spans="1:5" s="37" customFormat="1" ht="15.75" thickBot="1" x14ac:dyDescent="0.3">
      <c r="A61" s="35" t="s">
        <v>101</v>
      </c>
      <c r="B61" s="35"/>
      <c r="C61" s="36">
        <v>3156</v>
      </c>
      <c r="D61" s="35" t="s">
        <v>5</v>
      </c>
      <c r="E61" s="36">
        <v>4</v>
      </c>
    </row>
    <row r="62" spans="1:5" s="37" customFormat="1" ht="15.75" thickBot="1" x14ac:dyDescent="0.3">
      <c r="A62" s="35" t="s">
        <v>102</v>
      </c>
      <c r="B62" s="35"/>
      <c r="C62" s="36">
        <v>239.5</v>
      </c>
      <c r="D62" s="35" t="s">
        <v>103</v>
      </c>
      <c r="E62" s="36">
        <v>0.5</v>
      </c>
    </row>
    <row r="63" spans="1:5" ht="15.75" thickBot="1" x14ac:dyDescent="0.3">
      <c r="A63" s="32"/>
      <c r="B63" s="32"/>
      <c r="C63" s="34">
        <v>503242.48000000004</v>
      </c>
      <c r="D63" s="32"/>
      <c r="E63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2019-01-28T03:20:10Z</cp:lastPrinted>
  <dcterms:created xsi:type="dcterms:W3CDTF">2016-03-18T02:51:51Z</dcterms:created>
  <dcterms:modified xsi:type="dcterms:W3CDTF">2021-03-09T23:58:18Z</dcterms:modified>
</cp:coreProperties>
</file>