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Лист1!$A$1:$E$87</definedName>
  </definedNames>
  <calcPr calcId="145621"/>
</workbook>
</file>

<file path=xl/calcChain.xml><?xml version="1.0" encoding="utf-8"?>
<calcChain xmlns="http://schemas.openxmlformats.org/spreadsheetml/2006/main">
  <c r="C10" i="1" l="1"/>
  <c r="C73" i="1"/>
  <c r="C65" i="3"/>
  <c r="C61" i="3"/>
  <c r="C60" i="2" l="1"/>
  <c r="C64" i="1" l="1"/>
  <c r="B44" i="1" l="1"/>
  <c r="C44" i="1"/>
  <c r="C18" i="1" l="1"/>
  <c r="C7" i="1" l="1"/>
  <c r="C72" i="1"/>
  <c r="C69" i="1"/>
  <c r="C60" i="1"/>
  <c r="C27" i="1"/>
  <c r="C20" i="1"/>
  <c r="C15" i="1"/>
  <c r="C12" i="1"/>
  <c r="C9" i="1"/>
  <c r="C8" i="1" s="1"/>
  <c r="C82" i="1"/>
  <c r="C81" i="1" s="1"/>
  <c r="C84" i="1" l="1"/>
  <c r="B82" i="1"/>
  <c r="B73" i="1"/>
  <c r="B72" i="1"/>
  <c r="B69" i="1"/>
  <c r="B68" i="1"/>
  <c r="B64" i="1"/>
  <c r="B63" i="1"/>
  <c r="B60" i="1"/>
  <c r="B59" i="1"/>
  <c r="C85" i="1" l="1"/>
  <c r="C86" i="1" s="1"/>
  <c r="C87" i="1" s="1"/>
  <c r="F84" i="1"/>
  <c r="G84" i="1"/>
  <c r="B18" i="1"/>
  <c r="B15" i="1"/>
  <c r="B12" i="1"/>
  <c r="B84" i="1" l="1"/>
</calcChain>
</file>

<file path=xl/sharedStrings.xml><?xml version="1.0" encoding="utf-8"?>
<sst xmlns="http://schemas.openxmlformats.org/spreadsheetml/2006/main" count="390" uniqueCount="112">
  <si>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</si>
  <si>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</si>
  <si>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</si>
  <si>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</si>
  <si>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</si>
  <si>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</si>
  <si>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</si>
  <si>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</si>
  <si>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</si>
  <si>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</si>
  <si>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</si>
  <si>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</si>
  <si>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</si>
  <si>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</si>
  <si>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</si>
  <si>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</si>
  <si>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</si>
  <si>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</si>
  <si>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</si>
  <si>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</si>
  <si>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</si>
  <si>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</si>
  <si>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</si>
  <si>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</si>
  <si>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</si>
  <si>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</si>
  <si>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</si>
  <si>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</si>
  <si>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</si>
  <si>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</si>
  <si>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Устранение свищей хомутами</t>
  </si>
  <si>
    <t>1 стояк</t>
  </si>
  <si>
    <t>Адрес: ул. Забайкальского рабочего, д. 34</t>
  </si>
  <si>
    <t>Старшие по дому</t>
  </si>
  <si>
    <t>15. Прочие расходы</t>
  </si>
  <si>
    <t>1 дом</t>
  </si>
  <si>
    <t>выезд</t>
  </si>
  <si>
    <t>Выезд а/машины по заявке</t>
  </si>
  <si>
    <t>Кол-во</t>
  </si>
  <si>
    <t>Ед.изм</t>
  </si>
  <si>
    <t>Наименование работ</t>
  </si>
  <si>
    <t>Доходы по дому:</t>
  </si>
  <si>
    <t>шт.</t>
  </si>
  <si>
    <t>Замена электрической лампы накаливания</t>
  </si>
  <si>
    <t>Осмотр подвала</t>
  </si>
  <si>
    <t>узел</t>
  </si>
  <si>
    <t>Протяжка контактов на электроприборах</t>
  </si>
  <si>
    <t>Регулировка теплоносителя</t>
  </si>
  <si>
    <t>Установка светильников с датчиком на движение</t>
  </si>
  <si>
    <t>Чистка врезки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</si>
  <si>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</si>
  <si>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</si>
  <si>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</si>
  <si>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</si>
  <si>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</si>
  <si>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 xml:space="preserve">Всего доходов на дому за 2020 г. 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</si>
  <si>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</si>
  <si>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</si>
  <si>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</si>
  <si>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переплаты) на 31.12.2020 г. 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</si>
  <si>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</si>
  <si>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</si>
  <si>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К=0,85</t>
  </si>
  <si>
    <t>Уборка МОП 3,4 кв. 2020 г. К=0,85</t>
  </si>
  <si>
    <t>Вывоз ТКО 1,2 кв. 2020 г. К=0,6;0,8;0,85;0,9;1</t>
  </si>
  <si>
    <t>Гор.вода потр.при содер.общего имущ. в МКД 1,2кв.2020г.6-9эт.К=0,85;0,</t>
  </si>
  <si>
    <t>Гор.вода потр.при содер.общего имущ. в МКД 3,4 кв.2020г.6-9эт.К=0,85</t>
  </si>
  <si>
    <t>Хол.вода потр.при содер.общ.имущ.в МКД 1.2 кв. 2020г.6-9 эт. К=0,85;0,</t>
  </si>
  <si>
    <t>Хол.вода потр.при содер.общ.имущ.в МКД 3,4 кв. 2020г.6-9 эт. К=0,85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</si>
  <si>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</si>
  <si>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</si>
  <si>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Содержание,экспл. и ремонт лифтового хоз-ва 1,2 кв. 2020 г. К=0,85</t>
  </si>
  <si>
    <t>Содержание,экспл. и ремонт лифтового хоз-ва 3,4 кв. 2020 г. К=0,85</t>
  </si>
  <si>
    <t>Содержание ДРС 1,2 кв. 2020 г. коэф. 0,85;0,9;1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</si>
  <si>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</si>
  <si>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</si>
  <si>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</si>
  <si>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К=0,85;0,9;1</t>
  </si>
  <si>
    <t>Ремонт вентиляционной шахты</t>
  </si>
  <si>
    <t>Утепление вентпродухов изовером и монтажной пеной</t>
  </si>
  <si>
    <t>утепление вентиляционной шахты</t>
  </si>
  <si>
    <t>Закрытие задвижек,отк-е сбросников перед опр-кой,от-е задвиж после опр</t>
  </si>
  <si>
    <t>дом</t>
  </si>
  <si>
    <t>Замена части стояка ГВС</t>
  </si>
  <si>
    <t>Отключение отопления</t>
  </si>
  <si>
    <t>Очистка канализационной сети</t>
  </si>
  <si>
    <t>Ревизия теплового узла</t>
  </si>
  <si>
    <t>Ремонт вентелей до 32 д.</t>
  </si>
  <si>
    <t>Ремонт водоподогревателя</t>
  </si>
  <si>
    <t>Ремонт теплового узла</t>
  </si>
  <si>
    <t>Смена труб ХВС и ГВС д. 25</t>
  </si>
  <si>
    <t>Установка фановой трубы</t>
  </si>
  <si>
    <t>Вывод летнего водопровода</t>
  </si>
  <si>
    <t>Герметизация примыканий отбойников</t>
  </si>
  <si>
    <t>Демонтаж грязевика</t>
  </si>
  <si>
    <t>Замена электропатрона с материалами при закрытой арматуре</t>
  </si>
  <si>
    <t>Навеска замка (тросовый)</t>
  </si>
  <si>
    <t>Оштукатуривание шва в квартире после промезания кухня,зал кв 31</t>
  </si>
  <si>
    <t>Кв.</t>
  </si>
  <si>
    <t>Покраска штакетной изгороди</t>
  </si>
  <si>
    <t>Ремонт короба в подъезде</t>
  </si>
  <si>
    <t>Ремонт перил</t>
  </si>
  <si>
    <t>Установка деревянного блока ( коробка+ 2 полотна)</t>
  </si>
  <si>
    <t>Установка пружины</t>
  </si>
  <si>
    <t>Установка светодиодного фонаря</t>
  </si>
  <si>
    <t>замена светильников с лампой накаливания</t>
  </si>
  <si>
    <t>Уборка придомовой территории 3,4 кв. 2020 г. к=0,85</t>
  </si>
  <si>
    <t>Отпуск цветочной рассады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</si>
  <si>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</si>
  <si>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ЗАБАЙКАЛЬСКОГО РАБОЧЕГО ул. д.34                             </t>
  </si>
  <si>
    <t>Cуммa</t>
  </si>
  <si>
    <t>посадка саженцев кустарника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</si>
</sst>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2" applyFont="1" applyFill="1" applyBorder="1" applyAlignment="1">
      <alignment horizontal="center"/>
    </xf>
    <xf numFmtId="43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5" fillId="0" borderId="2" xfId="0" applyFont="1" applyFill="1" applyBorder="1"/>
    <xf numFmtId="43" fontId="5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vertical="center" wrapText="1"/>
    </xf>
    <xf numFmtId="43" fontId="7" fillId="0" borderId="2" xfId="2" applyFont="1" applyFill="1" applyBorder="1" applyAlignment="1">
      <alignment vertical="center" wrapText="1"/>
    </xf>
    <xf numFmtId="43" fontId="3" fillId="0" borderId="2" xfId="2" applyFont="1" applyFill="1" applyBorder="1" applyAlignment="1">
      <alignment vertical="center" wrapText="1"/>
    </xf>
    <xf numFmtId="43" fontId="3" fillId="0" borderId="2" xfId="2" applyFont="1" applyFill="1" applyBorder="1" applyAlignment="1"/>
    <xf numFmtId="43" fontId="2" fillId="0" borderId="2" xfId="2" applyFont="1" applyFill="1" applyBorder="1" applyAlignment="1"/>
    <xf numFmtId="43" fontId="3" fillId="0" borderId="2" xfId="2" applyFont="1" applyFill="1" applyBorder="1" applyAlignment="1">
      <alignment vertical="center"/>
    </xf>
    <xf numFmtId="43" fontId="2" fillId="0" borderId="2" xfId="2" applyFont="1" applyFill="1" applyBorder="1" applyAlignment="1">
      <alignment vertical="center"/>
    </xf>
    <xf numFmtId="43" fontId="5" fillId="0" borderId="2" xfId="2" applyFont="1" applyFill="1" applyBorder="1" applyAlignment="1">
      <alignment vertical="center"/>
    </xf>
    <xf numFmtId="43" fontId="2" fillId="0" borderId="0" xfId="2" applyFont="1" applyFill="1" applyBorder="1" applyAlignment="1"/>
    <xf numFmtId="43" fontId="3" fillId="0" borderId="0" xfId="2" applyFont="1" applyFill="1" applyBorder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43" fontId="2" fillId="0" borderId="0" xfId="2" applyFont="1" applyFill="1" applyAlignment="1">
      <alignment vertical="center" wrapText="1"/>
    </xf>
    <xf numFmtId="43" fontId="5" fillId="0" borderId="2" xfId="2" applyFont="1" applyFill="1" applyBorder="1" applyAlignment="1"/>
    <xf numFmtId="0" fontId="10" fillId="0" borderId="2" xfId="0" applyFont="1" applyFill="1" applyBorder="1"/>
    <xf numFmtId="43" fontId="10" fillId="0" borderId="2" xfId="2" applyFont="1" applyFill="1" applyBorder="1" applyAlignment="1"/>
    <xf numFmtId="43" fontId="2" fillId="0" borderId="2" xfId="2" applyFont="1" applyFill="1" applyBorder="1" applyAlignment="1">
      <alignment vertical="center" wrapText="1"/>
    </xf>
    <xf numFmtId="0" fontId="0" fillId="0" borderId="0" xfId="0" applyFill="1"/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43" fontId="7" fillId="0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43" fontId="2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9" fontId="0" fillId="4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165" fontId="11" fillId="0" borderId="3" xfId="0" applyNumberFormat="1" applyFont="1" applyFill="1" applyBorder="1"/>
    <xf numFmtId="166" fontId="0" fillId="0" borderId="3" xfId="0" applyNumberFormat="1" applyFill="1" applyBorder="1"/>
    <xf numFmtId="166" fontId="11" fillId="0" borderId="3" xfId="0" applyNumberFormat="1" applyFont="1" applyFill="1" applyBorder="1"/>
    <xf numFmtId="166" fontId="0" fillId="0" borderId="0" xfId="0" applyNumberFormat="1"/>
    <xf numFmtId="166" fontId="0" fillId="3" borderId="3" xfId="0" applyNumberFormat="1" applyFill="1" applyBorder="1"/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79;&#1072;&#1073;%20&#1088;&#1072;&#1073;&#1086;&#1095;&#1077;&#1075;&#1086;%2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0">
          <cell r="C60">
            <v>770385.9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67" workbookViewId="0">
      <selection activeCell="A11" sqref="A11:E11"/>
    </sheetView>
  </sheetViews>
  <sheetFormatPr defaultRowHeight="15" outlineLevelRow="2" x14ac:dyDescent="0.25"/>
  <cols>
    <col min="1" max="1" width="64.85546875" style="14" customWidth="1"/>
    <col min="2" max="2" width="15.5703125" style="15" hidden="1" customWidth="1"/>
    <col min="3" max="3" width="17.42578125" style="51" customWidth="1"/>
    <col min="4" max="4" width="9.28515625" style="16" customWidth="1"/>
    <col min="5" max="5" width="14.42578125" style="51" customWidth="1"/>
    <col min="6" max="6" width="17.28515625" style="1" customWidth="1"/>
    <col min="7" max="7" width="15" style="1" customWidth="1"/>
    <col min="8" max="16384" width="9.140625" style="1"/>
  </cols>
  <sheetData>
    <row r="1" spans="1:6" ht="46.5" customHeight="1" x14ac:dyDescent="0.25">
      <c r="A1" s="67" t="s">
        <v>10</v>
      </c>
      <c r="B1" s="67"/>
      <c r="C1" s="67"/>
      <c r="D1" s="67"/>
      <c r="E1" s="67"/>
    </row>
    <row r="2" spans="1:6" ht="17.25" customHeight="1" x14ac:dyDescent="0.25">
      <c r="A2" s="2" t="s">
        <v>32</v>
      </c>
      <c r="B2" s="3" t="s">
        <v>8</v>
      </c>
      <c r="C2" s="69" t="s">
        <v>51</v>
      </c>
      <c r="D2" s="69"/>
      <c r="E2" s="69"/>
    </row>
    <row r="3" spans="1:6" ht="57" x14ac:dyDescent="0.25">
      <c r="A3" s="4" t="s">
        <v>3</v>
      </c>
      <c r="B3" s="5" t="s">
        <v>0</v>
      </c>
      <c r="C3" s="39" t="s">
        <v>24</v>
      </c>
      <c r="D3" s="36" t="s">
        <v>1</v>
      </c>
      <c r="E3" s="39" t="s">
        <v>2</v>
      </c>
    </row>
    <row r="4" spans="1:6" x14ac:dyDescent="0.25">
      <c r="A4" s="70" t="s">
        <v>41</v>
      </c>
      <c r="B4" s="71"/>
      <c r="C4" s="71"/>
      <c r="D4" s="71"/>
      <c r="E4" s="72"/>
    </row>
    <row r="5" spans="1:6" ht="18" customHeight="1" x14ac:dyDescent="0.25">
      <c r="A5" s="4" t="s">
        <v>52</v>
      </c>
      <c r="B5" s="5"/>
      <c r="C5" s="39">
        <v>749862.34</v>
      </c>
      <c r="D5" s="63" t="s">
        <v>50</v>
      </c>
      <c r="E5" s="39"/>
    </row>
    <row r="6" spans="1:6" ht="16.5" customHeight="1" x14ac:dyDescent="0.25">
      <c r="A6" s="4" t="s">
        <v>53</v>
      </c>
      <c r="B6" s="5"/>
      <c r="C6" s="39">
        <v>773080.50000000047</v>
      </c>
      <c r="D6" s="63" t="s">
        <v>50</v>
      </c>
      <c r="E6" s="39"/>
    </row>
    <row r="7" spans="1:6" x14ac:dyDescent="0.25">
      <c r="A7" s="4" t="s">
        <v>54</v>
      </c>
      <c r="B7" s="5"/>
      <c r="C7" s="39">
        <f>C6-C5</f>
        <v>23218.160000000498</v>
      </c>
      <c r="D7" s="63" t="s">
        <v>50</v>
      </c>
      <c r="E7" s="39"/>
    </row>
    <row r="8" spans="1:6" x14ac:dyDescent="0.25">
      <c r="A8" s="4" t="s">
        <v>11</v>
      </c>
      <c r="B8" s="5"/>
      <c r="C8" s="39">
        <f>C9</f>
        <v>13572</v>
      </c>
      <c r="D8" s="63" t="s">
        <v>50</v>
      </c>
      <c r="E8" s="39"/>
    </row>
    <row r="9" spans="1:6" x14ac:dyDescent="0.25">
      <c r="A9" s="57" t="s">
        <v>12</v>
      </c>
      <c r="B9" s="58"/>
      <c r="C9" s="40">
        <f>531*12+600*12</f>
        <v>13572</v>
      </c>
      <c r="D9" s="63" t="s">
        <v>50</v>
      </c>
      <c r="E9" s="40"/>
    </row>
    <row r="10" spans="1:6" x14ac:dyDescent="0.25">
      <c r="A10" s="6" t="s">
        <v>55</v>
      </c>
      <c r="B10" s="7"/>
      <c r="C10" s="39">
        <f>C5+C8-C9</f>
        <v>749862.34</v>
      </c>
      <c r="D10" s="63" t="s">
        <v>50</v>
      </c>
      <c r="E10" s="40"/>
    </row>
    <row r="11" spans="1:6" x14ac:dyDescent="0.25">
      <c r="A11" s="68" t="s">
        <v>13</v>
      </c>
      <c r="B11" s="68"/>
      <c r="C11" s="68"/>
      <c r="D11" s="68"/>
      <c r="E11" s="68"/>
    </row>
    <row r="12" spans="1:6" ht="15.75" thickBot="1" x14ac:dyDescent="0.3">
      <c r="A12" s="2" t="s">
        <v>15</v>
      </c>
      <c r="B12" s="3" t="e">
        <f>#REF!</f>
        <v>#REF!</v>
      </c>
      <c r="C12" s="41">
        <f>C13+C14</f>
        <v>125456.22</v>
      </c>
      <c r="D12" s="38"/>
      <c r="E12" s="55"/>
      <c r="F12" s="8"/>
    </row>
    <row r="13" spans="1:6" s="61" customFormat="1" ht="15.75" thickBot="1" x14ac:dyDescent="0.3">
      <c r="A13" s="64" t="s">
        <v>60</v>
      </c>
      <c r="B13" s="64"/>
      <c r="C13" s="65">
        <v>61406.7</v>
      </c>
      <c r="D13" s="64" t="s">
        <v>6</v>
      </c>
      <c r="E13" s="65">
        <v>15546</v>
      </c>
    </row>
    <row r="14" spans="1:6" s="61" customFormat="1" ht="15.75" thickBot="1" x14ac:dyDescent="0.3">
      <c r="A14" s="64" t="s">
        <v>61</v>
      </c>
      <c r="B14" s="64"/>
      <c r="C14" s="65">
        <v>64049.52</v>
      </c>
      <c r="D14" s="64" t="s">
        <v>4</v>
      </c>
      <c r="E14" s="65">
        <v>15546</v>
      </c>
    </row>
    <row r="15" spans="1:6" ht="29.25" thickBot="1" x14ac:dyDescent="0.3">
      <c r="A15" s="2" t="s">
        <v>16</v>
      </c>
      <c r="B15" s="3" t="e">
        <f>#REF!</f>
        <v>#REF!</v>
      </c>
      <c r="C15" s="41">
        <f>C16+C17</f>
        <v>55966.51</v>
      </c>
      <c r="D15" s="38"/>
      <c r="E15" s="55"/>
    </row>
    <row r="16" spans="1:6" s="61" customFormat="1" ht="15.75" thickBot="1" x14ac:dyDescent="0.3">
      <c r="A16" s="64" t="s">
        <v>62</v>
      </c>
      <c r="B16" s="64"/>
      <c r="C16" s="65">
        <v>26273.08</v>
      </c>
      <c r="D16" s="64" t="s">
        <v>4</v>
      </c>
      <c r="E16" s="65">
        <v>15546.2</v>
      </c>
    </row>
    <row r="17" spans="1:7" s="61" customFormat="1" ht="15.75" thickBot="1" x14ac:dyDescent="0.3">
      <c r="A17" s="64" t="s">
        <v>63</v>
      </c>
      <c r="B17" s="64"/>
      <c r="C17" s="65">
        <v>29693.43</v>
      </c>
      <c r="D17" s="64" t="s">
        <v>4</v>
      </c>
      <c r="E17" s="65">
        <v>15546.3</v>
      </c>
    </row>
    <row r="18" spans="1:7" ht="15.75" thickBot="1" x14ac:dyDescent="0.3">
      <c r="A18" s="2" t="s">
        <v>17</v>
      </c>
      <c r="B18" s="10" t="e">
        <f>#REF!+#REF!</f>
        <v>#REF!</v>
      </c>
      <c r="C18" s="41">
        <f>C19</f>
        <v>5949.64</v>
      </c>
      <c r="D18" s="13"/>
      <c r="E18" s="55"/>
    </row>
    <row r="19" spans="1:7" s="61" customFormat="1" ht="15.75" thickBot="1" x14ac:dyDescent="0.3">
      <c r="A19" s="64" t="s">
        <v>64</v>
      </c>
      <c r="B19" s="64"/>
      <c r="C19" s="65">
        <v>5949.64</v>
      </c>
      <c r="D19" s="64" t="s">
        <v>14</v>
      </c>
      <c r="E19" s="65">
        <v>92</v>
      </c>
    </row>
    <row r="20" spans="1:7" ht="43.5" thickBot="1" x14ac:dyDescent="0.3">
      <c r="A20" s="2" t="s">
        <v>18</v>
      </c>
      <c r="B20" s="3"/>
      <c r="C20" s="41">
        <f>SUM(C21:C26)</f>
        <v>36688.560000000005</v>
      </c>
      <c r="D20" s="38"/>
      <c r="E20" s="55"/>
    </row>
    <row r="21" spans="1:7" s="61" customFormat="1" ht="15.75" thickBot="1" x14ac:dyDescent="0.3">
      <c r="A21" s="64" t="s">
        <v>65</v>
      </c>
      <c r="B21" s="64"/>
      <c r="C21" s="65">
        <v>1865.52</v>
      </c>
      <c r="D21" s="64" t="s">
        <v>4</v>
      </c>
      <c r="E21" s="65">
        <v>15546</v>
      </c>
    </row>
    <row r="22" spans="1:7" s="61" customFormat="1" ht="15.75" thickBot="1" x14ac:dyDescent="0.3">
      <c r="A22" s="64" t="s">
        <v>66</v>
      </c>
      <c r="B22" s="64"/>
      <c r="C22" s="65">
        <v>1710.06</v>
      </c>
      <c r="D22" s="64" t="s">
        <v>4</v>
      </c>
      <c r="E22" s="65">
        <v>15546</v>
      </c>
    </row>
    <row r="23" spans="1:7" s="61" customFormat="1" ht="15.75" thickBot="1" x14ac:dyDescent="0.3">
      <c r="A23" s="64" t="s">
        <v>67</v>
      </c>
      <c r="B23" s="64"/>
      <c r="C23" s="65">
        <v>1399.14</v>
      </c>
      <c r="D23" s="64" t="s">
        <v>4</v>
      </c>
      <c r="E23" s="65">
        <v>15546</v>
      </c>
    </row>
    <row r="24" spans="1:7" s="61" customFormat="1" ht="15.75" thickBot="1" x14ac:dyDescent="0.3">
      <c r="A24" s="64" t="s">
        <v>68</v>
      </c>
      <c r="B24" s="64"/>
      <c r="C24" s="65">
        <v>1554.6</v>
      </c>
      <c r="D24" s="64" t="s">
        <v>4</v>
      </c>
      <c r="E24" s="65">
        <v>15546</v>
      </c>
    </row>
    <row r="25" spans="1:7" s="61" customFormat="1" ht="15.75" thickBot="1" x14ac:dyDescent="0.3">
      <c r="A25" s="64" t="s">
        <v>69</v>
      </c>
      <c r="B25" s="64"/>
      <c r="C25" s="65">
        <v>15079.62</v>
      </c>
      <c r="D25" s="64" t="s">
        <v>4</v>
      </c>
      <c r="E25" s="65">
        <v>15546</v>
      </c>
    </row>
    <row r="26" spans="1:7" s="61" customFormat="1" ht="15.75" thickBot="1" x14ac:dyDescent="0.3">
      <c r="A26" s="64" t="s">
        <v>70</v>
      </c>
      <c r="B26" s="64"/>
      <c r="C26" s="65">
        <v>15079.62</v>
      </c>
      <c r="D26" s="64" t="s">
        <v>4</v>
      </c>
      <c r="E26" s="65">
        <v>15546</v>
      </c>
    </row>
    <row r="27" spans="1:7" ht="43.5" outlineLevel="1" thickBot="1" x14ac:dyDescent="0.3">
      <c r="A27" s="2" t="s">
        <v>19</v>
      </c>
      <c r="B27" s="11"/>
      <c r="C27" s="42">
        <f>SUM(C28:C43)</f>
        <v>75091.489999999991</v>
      </c>
      <c r="D27" s="12"/>
      <c r="E27" s="43"/>
      <c r="F27" s="8"/>
      <c r="G27" s="8"/>
    </row>
    <row r="28" spans="1:7" s="61" customFormat="1" ht="15.75" thickBot="1" x14ac:dyDescent="0.3">
      <c r="A28" s="64" t="s">
        <v>92</v>
      </c>
      <c r="B28" s="64"/>
      <c r="C28" s="65">
        <v>1405.88</v>
      </c>
      <c r="D28" s="64" t="s">
        <v>42</v>
      </c>
      <c r="E28" s="65">
        <v>1</v>
      </c>
    </row>
    <row r="29" spans="1:7" s="61" customFormat="1" ht="15.75" thickBot="1" x14ac:dyDescent="0.3">
      <c r="A29" s="64" t="s">
        <v>93</v>
      </c>
      <c r="B29" s="64"/>
      <c r="C29" s="65">
        <v>1184.54</v>
      </c>
      <c r="D29" s="64" t="s">
        <v>6</v>
      </c>
      <c r="E29" s="65">
        <v>2</v>
      </c>
    </row>
    <row r="30" spans="1:7" s="61" customFormat="1" ht="15.75" thickBot="1" x14ac:dyDescent="0.3">
      <c r="A30" s="64" t="s">
        <v>94</v>
      </c>
      <c r="B30" s="64"/>
      <c r="C30" s="65">
        <v>4704.66</v>
      </c>
      <c r="D30" s="64" t="s">
        <v>42</v>
      </c>
      <c r="E30" s="65">
        <v>1</v>
      </c>
    </row>
    <row r="31" spans="1:7" s="61" customFormat="1" ht="15.75" thickBot="1" x14ac:dyDescent="0.3">
      <c r="A31" s="64" t="s">
        <v>43</v>
      </c>
      <c r="B31" s="64"/>
      <c r="C31" s="65">
        <v>158.80000000000001</v>
      </c>
      <c r="D31" s="64" t="s">
        <v>42</v>
      </c>
      <c r="E31" s="65">
        <v>2</v>
      </c>
    </row>
    <row r="32" spans="1:7" s="61" customFormat="1" ht="15.75" thickBot="1" x14ac:dyDescent="0.3">
      <c r="A32" s="64" t="s">
        <v>95</v>
      </c>
      <c r="B32" s="64"/>
      <c r="C32" s="65">
        <v>222.82</v>
      </c>
      <c r="D32" s="64" t="s">
        <v>42</v>
      </c>
      <c r="E32" s="65">
        <v>1</v>
      </c>
    </row>
    <row r="33" spans="1:5" s="61" customFormat="1" ht="15.75" thickBot="1" x14ac:dyDescent="0.3">
      <c r="A33" s="64" t="s">
        <v>96</v>
      </c>
      <c r="B33" s="64"/>
      <c r="C33" s="65">
        <v>385.59</v>
      </c>
      <c r="D33" s="64" t="s">
        <v>42</v>
      </c>
      <c r="E33" s="65">
        <v>1</v>
      </c>
    </row>
    <row r="34" spans="1:5" s="61" customFormat="1" ht="15.75" thickBot="1" x14ac:dyDescent="0.3">
      <c r="A34" s="64" t="s">
        <v>97</v>
      </c>
      <c r="B34" s="64"/>
      <c r="C34" s="65">
        <v>875</v>
      </c>
      <c r="D34" s="64" t="s">
        <v>98</v>
      </c>
      <c r="E34" s="65">
        <v>1</v>
      </c>
    </row>
    <row r="35" spans="1:5" s="61" customFormat="1" ht="15.75" thickBot="1" x14ac:dyDescent="0.3">
      <c r="A35" s="64" t="s">
        <v>46</v>
      </c>
      <c r="B35" s="64"/>
      <c r="C35" s="65">
        <v>232.36</v>
      </c>
      <c r="D35" s="64" t="s">
        <v>42</v>
      </c>
      <c r="E35" s="65">
        <v>1</v>
      </c>
    </row>
    <row r="36" spans="1:5" s="61" customFormat="1" ht="15.75" thickBot="1" x14ac:dyDescent="0.3">
      <c r="A36" s="64" t="s">
        <v>100</v>
      </c>
      <c r="B36" s="64"/>
      <c r="C36" s="65">
        <v>420.56</v>
      </c>
      <c r="D36" s="64" t="s">
        <v>42</v>
      </c>
      <c r="E36" s="65">
        <v>1</v>
      </c>
    </row>
    <row r="37" spans="1:5" s="61" customFormat="1" ht="15.75" thickBot="1" x14ac:dyDescent="0.3">
      <c r="A37" s="64" t="s">
        <v>101</v>
      </c>
      <c r="B37" s="64"/>
      <c r="C37" s="65">
        <v>1765.26</v>
      </c>
      <c r="D37" s="64" t="s">
        <v>6</v>
      </c>
      <c r="E37" s="65">
        <v>6</v>
      </c>
    </row>
    <row r="38" spans="1:5" s="61" customFormat="1" ht="15.75" thickBot="1" x14ac:dyDescent="0.3">
      <c r="A38" s="64" t="s">
        <v>102</v>
      </c>
      <c r="B38" s="64"/>
      <c r="C38" s="65">
        <v>2201.42</v>
      </c>
      <c r="D38" s="64" t="s">
        <v>42</v>
      </c>
      <c r="E38" s="65">
        <v>1</v>
      </c>
    </row>
    <row r="39" spans="1:5" s="61" customFormat="1" ht="15.75" thickBot="1" x14ac:dyDescent="0.3">
      <c r="A39" s="64" t="s">
        <v>103</v>
      </c>
      <c r="B39" s="64"/>
      <c r="C39" s="65">
        <v>240.9</v>
      </c>
      <c r="D39" s="64" t="s">
        <v>42</v>
      </c>
      <c r="E39" s="65">
        <v>1</v>
      </c>
    </row>
    <row r="40" spans="1:5" s="61" customFormat="1" ht="15.75" thickBot="1" x14ac:dyDescent="0.3">
      <c r="A40" s="64" t="s">
        <v>48</v>
      </c>
      <c r="B40" s="64"/>
      <c r="C40" s="65">
        <v>2065.6999999999998</v>
      </c>
      <c r="D40" s="64" t="s">
        <v>5</v>
      </c>
      <c r="E40" s="65">
        <v>2</v>
      </c>
    </row>
    <row r="41" spans="1:5" s="61" customFormat="1" ht="15.75" thickBot="1" x14ac:dyDescent="0.3">
      <c r="A41" s="64" t="s">
        <v>104</v>
      </c>
      <c r="B41" s="64"/>
      <c r="C41" s="65">
        <v>640.16</v>
      </c>
      <c r="D41" s="64" t="s">
        <v>42</v>
      </c>
      <c r="E41" s="65">
        <v>2</v>
      </c>
    </row>
    <row r="42" spans="1:5" s="61" customFormat="1" ht="15.75" thickBot="1" x14ac:dyDescent="0.3">
      <c r="A42" s="64" t="s">
        <v>91</v>
      </c>
      <c r="B42" s="64"/>
      <c r="C42" s="65">
        <v>57748.5</v>
      </c>
      <c r="D42" s="64" t="s">
        <v>31</v>
      </c>
      <c r="E42" s="65">
        <v>9.5</v>
      </c>
    </row>
    <row r="43" spans="1:5" s="61" customFormat="1" ht="15.75" thickBot="1" x14ac:dyDescent="0.3">
      <c r="A43" s="64" t="s">
        <v>105</v>
      </c>
      <c r="B43" s="64"/>
      <c r="C43" s="65">
        <v>839.34</v>
      </c>
      <c r="D43" s="64" t="s">
        <v>42</v>
      </c>
      <c r="E43" s="65">
        <v>2</v>
      </c>
    </row>
    <row r="44" spans="1:5" s="9" customFormat="1" ht="43.5" outlineLevel="2" thickBot="1" x14ac:dyDescent="0.3">
      <c r="A44" s="2" t="s">
        <v>20</v>
      </c>
      <c r="B44" s="23" t="e">
        <f>SUM(#REF!)</f>
        <v>#REF!</v>
      </c>
      <c r="C44" s="44">
        <f>SUM(C45:C58)</f>
        <v>42583.979999999996</v>
      </c>
      <c r="D44" s="24"/>
      <c r="E44" s="45"/>
    </row>
    <row r="45" spans="1:5" s="61" customFormat="1" ht="15.75" thickBot="1" x14ac:dyDescent="0.3">
      <c r="A45" s="64" t="s">
        <v>37</v>
      </c>
      <c r="B45" s="64"/>
      <c r="C45" s="65">
        <v>1701.45</v>
      </c>
      <c r="D45" s="64" t="s">
        <v>36</v>
      </c>
      <c r="E45" s="65">
        <v>3</v>
      </c>
    </row>
    <row r="46" spans="1:5" s="61" customFormat="1" ht="15.75" thickBot="1" x14ac:dyDescent="0.3">
      <c r="A46" s="64" t="s">
        <v>81</v>
      </c>
      <c r="B46" s="64"/>
      <c r="C46" s="65">
        <v>491.52</v>
      </c>
      <c r="D46" s="64" t="s">
        <v>82</v>
      </c>
      <c r="E46" s="65">
        <v>1</v>
      </c>
    </row>
    <row r="47" spans="1:5" s="61" customFormat="1" ht="15.75" thickBot="1" x14ac:dyDescent="0.3">
      <c r="A47" s="64" t="s">
        <v>83</v>
      </c>
      <c r="B47" s="64"/>
      <c r="C47" s="65">
        <v>8729.26</v>
      </c>
      <c r="D47" s="64" t="s">
        <v>6</v>
      </c>
      <c r="E47" s="65">
        <v>4</v>
      </c>
    </row>
    <row r="48" spans="1:5" s="61" customFormat="1" ht="15.75" thickBot="1" x14ac:dyDescent="0.3">
      <c r="A48" s="64" t="s">
        <v>44</v>
      </c>
      <c r="B48" s="64"/>
      <c r="C48" s="65">
        <v>381.43</v>
      </c>
      <c r="D48" s="64" t="s">
        <v>35</v>
      </c>
      <c r="E48" s="65">
        <v>1</v>
      </c>
    </row>
    <row r="49" spans="1:5" s="61" customFormat="1" ht="15.75" thickBot="1" x14ac:dyDescent="0.3">
      <c r="A49" s="64" t="s">
        <v>84</v>
      </c>
      <c r="B49" s="64"/>
      <c r="C49" s="65">
        <v>1117.43</v>
      </c>
      <c r="D49" s="64" t="s">
        <v>42</v>
      </c>
      <c r="E49" s="65">
        <v>1</v>
      </c>
    </row>
    <row r="50" spans="1:5" s="61" customFormat="1" ht="15.75" thickBot="1" x14ac:dyDescent="0.3">
      <c r="A50" s="64" t="s">
        <v>85</v>
      </c>
      <c r="B50" s="64"/>
      <c r="C50" s="65">
        <v>418.08</v>
      </c>
      <c r="D50" s="64" t="s">
        <v>6</v>
      </c>
      <c r="E50" s="65">
        <v>3</v>
      </c>
    </row>
    <row r="51" spans="1:5" s="61" customFormat="1" ht="15.75" thickBot="1" x14ac:dyDescent="0.3">
      <c r="A51" s="64" t="s">
        <v>86</v>
      </c>
      <c r="B51" s="64"/>
      <c r="C51" s="65">
        <v>13656.77</v>
      </c>
      <c r="D51" s="64" t="s">
        <v>45</v>
      </c>
      <c r="E51" s="65">
        <v>1</v>
      </c>
    </row>
    <row r="52" spans="1:5" s="61" customFormat="1" ht="15.75" thickBot="1" x14ac:dyDescent="0.3">
      <c r="A52" s="64" t="s">
        <v>47</v>
      </c>
      <c r="B52" s="64"/>
      <c r="C52" s="65">
        <v>4371.4399999999996</v>
      </c>
      <c r="D52" s="64" t="s">
        <v>42</v>
      </c>
      <c r="E52" s="65">
        <v>8</v>
      </c>
    </row>
    <row r="53" spans="1:5" s="61" customFormat="1" ht="15.75" thickBot="1" x14ac:dyDescent="0.3">
      <c r="A53" s="64" t="s">
        <v>87</v>
      </c>
      <c r="B53" s="64"/>
      <c r="C53" s="65">
        <v>435.01</v>
      </c>
      <c r="D53" s="64" t="s">
        <v>42</v>
      </c>
      <c r="E53" s="65">
        <v>1</v>
      </c>
    </row>
    <row r="54" spans="1:5" s="61" customFormat="1" ht="15.75" thickBot="1" x14ac:dyDescent="0.3">
      <c r="A54" s="64" t="s">
        <v>88</v>
      </c>
      <c r="B54" s="64"/>
      <c r="C54" s="65">
        <v>5331.9</v>
      </c>
      <c r="D54" s="64" t="s">
        <v>42</v>
      </c>
      <c r="E54" s="65">
        <v>1</v>
      </c>
    </row>
    <row r="55" spans="1:5" s="61" customFormat="1" ht="15.75" thickBot="1" x14ac:dyDescent="0.3">
      <c r="A55" s="64" t="s">
        <v>89</v>
      </c>
      <c r="B55" s="64"/>
      <c r="C55" s="65">
        <v>2864.15</v>
      </c>
      <c r="D55" s="64" t="s">
        <v>42</v>
      </c>
      <c r="E55" s="65">
        <v>1</v>
      </c>
    </row>
    <row r="56" spans="1:5" s="61" customFormat="1" ht="15.75" thickBot="1" x14ac:dyDescent="0.3">
      <c r="A56" s="64" t="s">
        <v>90</v>
      </c>
      <c r="B56" s="64"/>
      <c r="C56" s="65">
        <v>736.5</v>
      </c>
      <c r="D56" s="64" t="s">
        <v>6</v>
      </c>
      <c r="E56" s="65">
        <v>0.5</v>
      </c>
    </row>
    <row r="57" spans="1:5" s="61" customFormat="1" ht="15.75" thickBot="1" x14ac:dyDescent="0.3">
      <c r="A57" s="64" t="s">
        <v>30</v>
      </c>
      <c r="B57" s="64"/>
      <c r="C57" s="65">
        <v>856.7</v>
      </c>
      <c r="D57" s="64" t="s">
        <v>42</v>
      </c>
      <c r="E57" s="65">
        <v>5</v>
      </c>
    </row>
    <row r="58" spans="1:5" s="61" customFormat="1" ht="15.75" thickBot="1" x14ac:dyDescent="0.3">
      <c r="A58" s="64" t="s">
        <v>49</v>
      </c>
      <c r="B58" s="64"/>
      <c r="C58" s="65">
        <v>1492.34</v>
      </c>
      <c r="D58" s="64" t="s">
        <v>42</v>
      </c>
      <c r="E58" s="65">
        <v>1</v>
      </c>
    </row>
    <row r="59" spans="1:5" s="9" customFormat="1" ht="28.5" outlineLevel="2" x14ac:dyDescent="0.25">
      <c r="A59" s="2" t="s">
        <v>25</v>
      </c>
      <c r="B59" s="23" t="e">
        <f>#REF!+#REF!</f>
        <v>#REF!</v>
      </c>
      <c r="C59" s="44">
        <v>0</v>
      </c>
      <c r="D59" s="24"/>
      <c r="E59" s="45"/>
    </row>
    <row r="60" spans="1:5" s="9" customFormat="1" ht="29.25" outlineLevel="2" thickBot="1" x14ac:dyDescent="0.3">
      <c r="A60" s="2" t="s">
        <v>26</v>
      </c>
      <c r="B60" s="23">
        <f>SUM(B61:B62)</f>
        <v>0</v>
      </c>
      <c r="C60" s="44">
        <f>C61+C62</f>
        <v>79595.51999999999</v>
      </c>
      <c r="D60" s="24"/>
      <c r="E60" s="45"/>
    </row>
    <row r="61" spans="1:5" s="61" customFormat="1" ht="15.75" thickBot="1" x14ac:dyDescent="0.3">
      <c r="A61" s="64" t="s">
        <v>71</v>
      </c>
      <c r="B61" s="64"/>
      <c r="C61" s="65">
        <v>38865</v>
      </c>
      <c r="D61" s="64" t="s">
        <v>4</v>
      </c>
      <c r="E61" s="65">
        <v>15546</v>
      </c>
    </row>
    <row r="62" spans="1:5" s="61" customFormat="1" ht="15.75" thickBot="1" x14ac:dyDescent="0.3">
      <c r="A62" s="64" t="s">
        <v>72</v>
      </c>
      <c r="B62" s="64"/>
      <c r="C62" s="65">
        <v>40730.519999999997</v>
      </c>
      <c r="D62" s="64" t="s">
        <v>4</v>
      </c>
      <c r="E62" s="65">
        <v>15546</v>
      </c>
    </row>
    <row r="63" spans="1:5" s="9" customFormat="1" ht="28.5" outlineLevel="2" x14ac:dyDescent="0.25">
      <c r="A63" s="2" t="s">
        <v>27</v>
      </c>
      <c r="B63" s="23" t="e">
        <f>#REF!</f>
        <v>#REF!</v>
      </c>
      <c r="C63" s="44">
        <v>0</v>
      </c>
      <c r="D63" s="24"/>
      <c r="E63" s="45"/>
    </row>
    <row r="64" spans="1:5" s="9" customFormat="1" ht="29.25" outlineLevel="2" thickBot="1" x14ac:dyDescent="0.3">
      <c r="A64" s="2" t="s">
        <v>28</v>
      </c>
      <c r="B64" s="23" t="e">
        <f>#REF!+#REF!</f>
        <v>#REF!</v>
      </c>
      <c r="C64" s="44">
        <f>SUM(C65:C67)</f>
        <v>243446.65</v>
      </c>
      <c r="D64" s="24"/>
      <c r="E64" s="45"/>
    </row>
    <row r="65" spans="1:5" s="61" customFormat="1" ht="15.75" thickBot="1" x14ac:dyDescent="0.3">
      <c r="A65" s="64" t="s">
        <v>78</v>
      </c>
      <c r="B65" s="64"/>
      <c r="C65" s="65">
        <v>4227.74</v>
      </c>
      <c r="D65" s="64" t="s">
        <v>42</v>
      </c>
      <c r="E65" s="65">
        <v>1</v>
      </c>
    </row>
    <row r="66" spans="1:5" s="61" customFormat="1" ht="15.75" thickBot="1" x14ac:dyDescent="0.3">
      <c r="A66" s="64" t="s">
        <v>80</v>
      </c>
      <c r="B66" s="64"/>
      <c r="C66" s="65">
        <v>236619.63</v>
      </c>
      <c r="D66" s="64" t="s">
        <v>4</v>
      </c>
      <c r="E66" s="65">
        <v>69</v>
      </c>
    </row>
    <row r="67" spans="1:5" s="61" customFormat="1" ht="15.75" thickBot="1" x14ac:dyDescent="0.3">
      <c r="A67" s="64" t="s">
        <v>79</v>
      </c>
      <c r="B67" s="64"/>
      <c r="C67" s="65">
        <v>2599.2800000000002</v>
      </c>
      <c r="D67" s="64" t="s">
        <v>42</v>
      </c>
      <c r="E67" s="65">
        <v>8</v>
      </c>
    </row>
    <row r="68" spans="1:5" s="9" customFormat="1" ht="28.5" outlineLevel="2" x14ac:dyDescent="0.25">
      <c r="A68" s="2" t="s">
        <v>29</v>
      </c>
      <c r="B68" s="23" t="e">
        <f>#REF!</f>
        <v>#REF!</v>
      </c>
      <c r="C68" s="44">
        <v>0</v>
      </c>
      <c r="D68" s="24"/>
      <c r="E68" s="45"/>
    </row>
    <row r="69" spans="1:5" s="9" customFormat="1" ht="29.25" outlineLevel="2" thickBot="1" x14ac:dyDescent="0.3">
      <c r="A69" s="2" t="s">
        <v>21</v>
      </c>
      <c r="B69" s="23" t="e">
        <f>B71+#REF!</f>
        <v>#REF!</v>
      </c>
      <c r="C69" s="44">
        <f>C70+C71</f>
        <v>29071.02</v>
      </c>
      <c r="D69" s="24"/>
      <c r="E69" s="45"/>
    </row>
    <row r="70" spans="1:5" s="61" customFormat="1" ht="15.75" thickBot="1" x14ac:dyDescent="0.3">
      <c r="A70" s="64" t="s">
        <v>73</v>
      </c>
      <c r="B70" s="64"/>
      <c r="C70" s="65">
        <v>14146.86</v>
      </c>
      <c r="D70" s="64" t="s">
        <v>6</v>
      </c>
      <c r="E70" s="65">
        <v>15546</v>
      </c>
    </row>
    <row r="71" spans="1:5" s="61" customFormat="1" ht="15.75" thickBot="1" x14ac:dyDescent="0.3">
      <c r="A71" s="64" t="s">
        <v>74</v>
      </c>
      <c r="B71" s="64"/>
      <c r="C71" s="65">
        <v>14924.16</v>
      </c>
      <c r="D71" s="64" t="s">
        <v>4</v>
      </c>
      <c r="E71" s="65">
        <v>15546</v>
      </c>
    </row>
    <row r="72" spans="1:5" s="9" customFormat="1" ht="42.75" outlineLevel="2" x14ac:dyDescent="0.25">
      <c r="A72" s="2" t="s">
        <v>22</v>
      </c>
      <c r="B72" s="23" t="e">
        <f>#REF!</f>
        <v>#REF!</v>
      </c>
      <c r="C72" s="44">
        <f>0</f>
        <v>0</v>
      </c>
      <c r="D72" s="24"/>
      <c r="E72" s="45"/>
    </row>
    <row r="73" spans="1:5" s="9" customFormat="1" ht="57.75" outlineLevel="2" thickBot="1" x14ac:dyDescent="0.3">
      <c r="A73" s="2" t="s">
        <v>23</v>
      </c>
      <c r="B73" s="23" t="e">
        <f>SUM(#REF!)</f>
        <v>#REF!</v>
      </c>
      <c r="C73" s="44">
        <f>SUM(C74:C80)</f>
        <v>96511.01</v>
      </c>
      <c r="D73" s="24"/>
      <c r="E73" s="45"/>
    </row>
    <row r="74" spans="1:5" s="61" customFormat="1" ht="15.75" thickBot="1" x14ac:dyDescent="0.3">
      <c r="A74" s="64" t="s">
        <v>75</v>
      </c>
      <c r="B74" s="64"/>
      <c r="C74" s="65">
        <v>264.27999999999997</v>
      </c>
      <c r="D74" s="64" t="s">
        <v>4</v>
      </c>
      <c r="E74" s="65">
        <v>15546</v>
      </c>
    </row>
    <row r="75" spans="1:5" s="61" customFormat="1" ht="15.75" thickBot="1" x14ac:dyDescent="0.3">
      <c r="A75" s="64" t="s">
        <v>76</v>
      </c>
      <c r="B75" s="64"/>
      <c r="C75" s="65">
        <v>264.27999999999997</v>
      </c>
      <c r="D75" s="64" t="s">
        <v>4</v>
      </c>
      <c r="E75" s="65">
        <v>15546</v>
      </c>
    </row>
    <row r="76" spans="1:5" s="61" customFormat="1" ht="15.75" thickBot="1" x14ac:dyDescent="0.3">
      <c r="A76" s="64" t="s">
        <v>77</v>
      </c>
      <c r="B76" s="64"/>
      <c r="C76" s="65">
        <v>28915.94</v>
      </c>
      <c r="D76" s="64" t="s">
        <v>4</v>
      </c>
      <c r="E76" s="65">
        <v>15546.2</v>
      </c>
    </row>
    <row r="77" spans="1:5" s="61" customFormat="1" ht="15.75" thickBot="1" x14ac:dyDescent="0.3">
      <c r="A77" s="64" t="s">
        <v>106</v>
      </c>
      <c r="B77" s="64"/>
      <c r="C77" s="65">
        <v>33113.61</v>
      </c>
      <c r="D77" s="64" t="s">
        <v>4</v>
      </c>
      <c r="E77" s="65">
        <v>15546.3</v>
      </c>
    </row>
    <row r="78" spans="1:5" s="61" customFormat="1" ht="15.75" thickBot="1" x14ac:dyDescent="0.3">
      <c r="A78" s="64" t="s">
        <v>99</v>
      </c>
      <c r="B78" s="64"/>
      <c r="C78" s="65">
        <v>13145</v>
      </c>
      <c r="D78" s="64" t="s">
        <v>35</v>
      </c>
      <c r="E78" s="65">
        <v>1</v>
      </c>
    </row>
    <row r="79" spans="1:5" s="61" customFormat="1" ht="15.75" thickBot="1" x14ac:dyDescent="0.3">
      <c r="A79" s="64" t="s">
        <v>107</v>
      </c>
      <c r="B79" s="64"/>
      <c r="C79" s="65">
        <v>833.2</v>
      </c>
      <c r="D79" s="64" t="s">
        <v>42</v>
      </c>
      <c r="E79" s="65">
        <v>10</v>
      </c>
    </row>
    <row r="80" spans="1:5" s="61" customFormat="1" ht="15.75" thickBot="1" x14ac:dyDescent="0.3">
      <c r="A80" s="64" t="s">
        <v>111</v>
      </c>
      <c r="B80" s="64"/>
      <c r="C80" s="80">
        <v>19974.7</v>
      </c>
      <c r="D80" s="64" t="s">
        <v>42</v>
      </c>
      <c r="E80" s="77">
        <v>10</v>
      </c>
    </row>
    <row r="81" spans="1:7" s="9" customFormat="1" outlineLevel="2" x14ac:dyDescent="0.25">
      <c r="A81" s="53" t="s">
        <v>34</v>
      </c>
      <c r="B81" s="21"/>
      <c r="C81" s="54">
        <f>C82+C83</f>
        <v>31477.079999999991</v>
      </c>
      <c r="D81" s="22"/>
      <c r="E81" s="52"/>
    </row>
    <row r="82" spans="1:7" s="9" customFormat="1" ht="43.5" customHeight="1" outlineLevel="2" x14ac:dyDescent="0.25">
      <c r="A82" s="59" t="s">
        <v>9</v>
      </c>
      <c r="B82" s="60">
        <f>C82/1.18</f>
        <v>2135.593220338983</v>
      </c>
      <c r="C82" s="46">
        <f>E82*5*12</f>
        <v>2520</v>
      </c>
      <c r="D82" s="13" t="s">
        <v>7</v>
      </c>
      <c r="E82" s="46">
        <v>42</v>
      </c>
    </row>
    <row r="83" spans="1:7" s="9" customFormat="1" outlineLevel="2" x14ac:dyDescent="0.25">
      <c r="A83" s="56" t="s">
        <v>33</v>
      </c>
      <c r="B83" s="37"/>
      <c r="C83" s="46">
        <v>28957.079999999991</v>
      </c>
      <c r="D83" s="13" t="s">
        <v>50</v>
      </c>
      <c r="E83" s="46"/>
    </row>
    <row r="84" spans="1:7" s="9" customFormat="1" outlineLevel="2" x14ac:dyDescent="0.25">
      <c r="A84" s="25" t="s">
        <v>56</v>
      </c>
      <c r="B84" s="26" t="e">
        <f>B12+B15+B18+#REF!+B44+B59+B60+B63+B64+B68+B69+B72+B73+#REF!</f>
        <v>#REF!</v>
      </c>
      <c r="C84" s="44">
        <f>C12++C15+C18+C20+C27+C44+C59+C60+C64+C68+C69+C72+C73</f>
        <v>790360.60000000009</v>
      </c>
      <c r="D84" s="13" t="s">
        <v>50</v>
      </c>
      <c r="E84" s="45"/>
      <c r="F84" s="9" t="b">
        <f>C84=[1]Лист1!$C$60</f>
        <v>0</v>
      </c>
      <c r="G84" s="66">
        <f>C84-[1]Лист1!$C$60</f>
        <v>19974.70000000007</v>
      </c>
    </row>
    <row r="85" spans="1:7" s="9" customFormat="1" outlineLevel="2" x14ac:dyDescent="0.25">
      <c r="A85" s="25" t="s">
        <v>57</v>
      </c>
      <c r="B85" s="27"/>
      <c r="C85" s="44">
        <f>C84*1.2+C81</f>
        <v>979909.8</v>
      </c>
      <c r="D85" s="13" t="s">
        <v>50</v>
      </c>
      <c r="E85" s="45"/>
    </row>
    <row r="86" spans="1:7" s="9" customFormat="1" outlineLevel="2" x14ac:dyDescent="0.25">
      <c r="A86" s="25" t="s">
        <v>58</v>
      </c>
      <c r="B86" s="27"/>
      <c r="C86" s="44">
        <f>C5+C8-C85</f>
        <v>-216475.46000000008</v>
      </c>
      <c r="D86" s="13" t="s">
        <v>50</v>
      </c>
      <c r="E86" s="45"/>
    </row>
    <row r="87" spans="1:7" s="9" customFormat="1" ht="28.5" outlineLevel="2" x14ac:dyDescent="0.25">
      <c r="A87" s="2" t="s">
        <v>59</v>
      </c>
      <c r="B87" s="23"/>
      <c r="C87" s="44">
        <f>C86+C7</f>
        <v>-193257.29999999958</v>
      </c>
      <c r="D87" s="13" t="s">
        <v>50</v>
      </c>
      <c r="E87" s="45"/>
    </row>
    <row r="88" spans="1:7" s="9" customFormat="1" outlineLevel="2" x14ac:dyDescent="0.25">
      <c r="A88" s="28"/>
      <c r="B88" s="29"/>
      <c r="C88" s="47"/>
      <c r="D88" s="30"/>
      <c r="E88" s="47"/>
    </row>
    <row r="89" spans="1:7" s="9" customFormat="1" outlineLevel="2" x14ac:dyDescent="0.25">
      <c r="A89" s="28"/>
      <c r="B89" s="29"/>
      <c r="C89" s="47"/>
      <c r="D89" s="30"/>
      <c r="E89" s="47"/>
    </row>
    <row r="90" spans="1:7" x14ac:dyDescent="0.25">
      <c r="A90" s="17"/>
      <c r="B90" s="18"/>
      <c r="C90" s="48"/>
      <c r="D90" s="20"/>
      <c r="E90" s="49"/>
    </row>
    <row r="91" spans="1:7" x14ac:dyDescent="0.25">
      <c r="A91" s="31"/>
      <c r="B91" s="32"/>
      <c r="C91" s="50"/>
      <c r="D91" s="33"/>
      <c r="E91" s="50"/>
    </row>
    <row r="92" spans="1:7" s="9" customFormat="1" outlineLevel="2" x14ac:dyDescent="0.25">
      <c r="A92" s="28"/>
      <c r="B92" s="29"/>
      <c r="C92" s="47"/>
      <c r="D92" s="30"/>
      <c r="E92" s="47"/>
    </row>
    <row r="93" spans="1:7" x14ac:dyDescent="0.25">
      <c r="A93" s="17"/>
      <c r="B93" s="34"/>
      <c r="C93" s="48"/>
      <c r="D93" s="20"/>
      <c r="E93" s="49"/>
      <c r="F93" s="8"/>
    </row>
    <row r="94" spans="1:7" ht="16.5" customHeight="1" x14ac:dyDescent="0.25">
      <c r="A94" s="17"/>
      <c r="B94" s="35"/>
      <c r="C94" s="48"/>
      <c r="D94" s="20"/>
      <c r="E94" s="49"/>
    </row>
    <row r="95" spans="1:7" x14ac:dyDescent="0.25">
      <c r="A95" s="17"/>
      <c r="B95" s="35"/>
      <c r="C95" s="48"/>
      <c r="D95" s="20"/>
      <c r="E95" s="49"/>
    </row>
    <row r="96" spans="1:7" x14ac:dyDescent="0.25">
      <c r="A96" s="17"/>
      <c r="B96" s="35"/>
      <c r="C96" s="48"/>
      <c r="D96" s="19"/>
      <c r="E96" s="49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87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topLeftCell="A25" workbookViewId="0">
      <selection activeCell="C60" sqref="C60"/>
    </sheetView>
  </sheetViews>
  <sheetFormatPr defaultRowHeight="15" x14ac:dyDescent="0.25"/>
  <cols>
    <col min="1" max="1" width="70.5703125" style="61" customWidth="1"/>
    <col min="2" max="2" width="70.5703125" style="61" hidden="1" customWidth="1"/>
    <col min="3" max="3" width="12.5703125" style="61" customWidth="1"/>
    <col min="4" max="4" width="20.5703125" style="61" customWidth="1"/>
    <col min="5" max="5" width="12.5703125" style="61" customWidth="1"/>
    <col min="6" max="16384" width="9.140625" style="61"/>
  </cols>
  <sheetData>
    <row r="2" spans="1:5" x14ac:dyDescent="0.25">
      <c r="A2" s="61" t="s">
        <v>108</v>
      </c>
    </row>
    <row r="3" spans="1:5" x14ac:dyDescent="0.25">
      <c r="A3" s="61" t="s">
        <v>109</v>
      </c>
    </row>
    <row r="4" spans="1:5" ht="15.75" thickBot="1" x14ac:dyDescent="0.3"/>
    <row r="5" spans="1:5" ht="15.75" thickBot="1" x14ac:dyDescent="0.3">
      <c r="A5" s="62" t="s">
        <v>40</v>
      </c>
      <c r="B5" s="62"/>
      <c r="C5" s="62" t="s">
        <v>110</v>
      </c>
      <c r="D5" s="62" t="s">
        <v>39</v>
      </c>
      <c r="E5" s="62" t="s">
        <v>38</v>
      </c>
    </row>
    <row r="6" spans="1:5" s="75" customFormat="1" ht="15.75" thickBot="1" x14ac:dyDescent="0.3">
      <c r="A6" s="73" t="s">
        <v>92</v>
      </c>
      <c r="B6" s="73"/>
      <c r="C6" s="74">
        <v>1405.88</v>
      </c>
      <c r="D6" s="73" t="s">
        <v>42</v>
      </c>
      <c r="E6" s="74">
        <v>1</v>
      </c>
    </row>
    <row r="7" spans="1:5" s="75" customFormat="1" ht="15.75" thickBot="1" x14ac:dyDescent="0.3">
      <c r="A7" s="73" t="s">
        <v>64</v>
      </c>
      <c r="B7" s="73"/>
      <c r="C7" s="74">
        <v>5949.64</v>
      </c>
      <c r="D7" s="73" t="s">
        <v>14</v>
      </c>
      <c r="E7" s="74">
        <v>92</v>
      </c>
    </row>
    <row r="8" spans="1:5" s="75" customFormat="1" ht="15.75" thickBot="1" x14ac:dyDescent="0.3">
      <c r="A8" s="73" t="s">
        <v>37</v>
      </c>
      <c r="B8" s="73"/>
      <c r="C8" s="74">
        <v>1701.45</v>
      </c>
      <c r="D8" s="73" t="s">
        <v>36</v>
      </c>
      <c r="E8" s="74">
        <v>3</v>
      </c>
    </row>
    <row r="9" spans="1:5" s="75" customFormat="1" ht="15.75" thickBot="1" x14ac:dyDescent="0.3">
      <c r="A9" s="73" t="s">
        <v>93</v>
      </c>
      <c r="B9" s="73"/>
      <c r="C9" s="74">
        <v>1184.54</v>
      </c>
      <c r="D9" s="73" t="s">
        <v>6</v>
      </c>
      <c r="E9" s="74">
        <v>2</v>
      </c>
    </row>
    <row r="10" spans="1:5" s="75" customFormat="1" ht="15.75" thickBot="1" x14ac:dyDescent="0.3">
      <c r="A10" s="73" t="s">
        <v>65</v>
      </c>
      <c r="B10" s="73"/>
      <c r="C10" s="74">
        <v>1865.52</v>
      </c>
      <c r="D10" s="73" t="s">
        <v>4</v>
      </c>
      <c r="E10" s="74">
        <v>15546</v>
      </c>
    </row>
    <row r="11" spans="1:5" s="75" customFormat="1" ht="15.75" thickBot="1" x14ac:dyDescent="0.3">
      <c r="A11" s="73" t="s">
        <v>66</v>
      </c>
      <c r="B11" s="73"/>
      <c r="C11" s="74">
        <v>1710.06</v>
      </c>
      <c r="D11" s="73" t="s">
        <v>4</v>
      </c>
      <c r="E11" s="74">
        <v>15546</v>
      </c>
    </row>
    <row r="12" spans="1:5" s="75" customFormat="1" ht="15.75" thickBot="1" x14ac:dyDescent="0.3">
      <c r="A12" s="73" t="s">
        <v>94</v>
      </c>
      <c r="B12" s="73"/>
      <c r="C12" s="74">
        <v>4704.66</v>
      </c>
      <c r="D12" s="73" t="s">
        <v>42</v>
      </c>
      <c r="E12" s="74">
        <v>1</v>
      </c>
    </row>
    <row r="13" spans="1:5" s="75" customFormat="1" ht="15.75" thickBot="1" x14ac:dyDescent="0.3">
      <c r="A13" s="73" t="s">
        <v>81</v>
      </c>
      <c r="B13" s="73"/>
      <c r="C13" s="74">
        <v>491.52</v>
      </c>
      <c r="D13" s="73" t="s">
        <v>82</v>
      </c>
      <c r="E13" s="74">
        <v>1</v>
      </c>
    </row>
    <row r="14" spans="1:5" s="75" customFormat="1" ht="15.75" thickBot="1" x14ac:dyDescent="0.3">
      <c r="A14" s="73" t="s">
        <v>83</v>
      </c>
      <c r="B14" s="73"/>
      <c r="C14" s="74">
        <v>8729.26</v>
      </c>
      <c r="D14" s="73" t="s">
        <v>6</v>
      </c>
      <c r="E14" s="74">
        <v>4</v>
      </c>
    </row>
    <row r="15" spans="1:5" s="75" customFormat="1" ht="15.75" thickBot="1" x14ac:dyDescent="0.3">
      <c r="A15" s="73" t="s">
        <v>43</v>
      </c>
      <c r="B15" s="73"/>
      <c r="C15" s="74">
        <v>158.80000000000001</v>
      </c>
      <c r="D15" s="73" t="s">
        <v>42</v>
      </c>
      <c r="E15" s="74">
        <v>2</v>
      </c>
    </row>
    <row r="16" spans="1:5" s="75" customFormat="1" ht="15.75" thickBot="1" x14ac:dyDescent="0.3">
      <c r="A16" s="73" t="s">
        <v>95</v>
      </c>
      <c r="B16" s="73"/>
      <c r="C16" s="74">
        <v>222.82</v>
      </c>
      <c r="D16" s="73" t="s">
        <v>42</v>
      </c>
      <c r="E16" s="74">
        <v>1</v>
      </c>
    </row>
    <row r="17" spans="1:5" s="75" customFormat="1" ht="15.75" thickBot="1" x14ac:dyDescent="0.3">
      <c r="A17" s="73" t="s">
        <v>96</v>
      </c>
      <c r="B17" s="73"/>
      <c r="C17" s="74">
        <v>385.59</v>
      </c>
      <c r="D17" s="73" t="s">
        <v>42</v>
      </c>
      <c r="E17" s="74">
        <v>1</v>
      </c>
    </row>
    <row r="18" spans="1:5" s="75" customFormat="1" ht="15.75" thickBot="1" x14ac:dyDescent="0.3">
      <c r="A18" s="73" t="s">
        <v>75</v>
      </c>
      <c r="B18" s="73"/>
      <c r="C18" s="74">
        <v>264.27999999999997</v>
      </c>
      <c r="D18" s="73" t="s">
        <v>4</v>
      </c>
      <c r="E18" s="74">
        <v>15546</v>
      </c>
    </row>
    <row r="19" spans="1:5" s="75" customFormat="1" ht="15.75" thickBot="1" x14ac:dyDescent="0.3">
      <c r="A19" s="73" t="s">
        <v>76</v>
      </c>
      <c r="B19" s="73"/>
      <c r="C19" s="74">
        <v>264.27999999999997</v>
      </c>
      <c r="D19" s="73" t="s">
        <v>4</v>
      </c>
      <c r="E19" s="74">
        <v>15546</v>
      </c>
    </row>
    <row r="20" spans="1:5" s="75" customFormat="1" ht="15.75" thickBot="1" x14ac:dyDescent="0.3">
      <c r="A20" s="73" t="s">
        <v>44</v>
      </c>
      <c r="B20" s="73"/>
      <c r="C20" s="74">
        <v>381.43</v>
      </c>
      <c r="D20" s="73" t="s">
        <v>35</v>
      </c>
      <c r="E20" s="74">
        <v>1</v>
      </c>
    </row>
    <row r="21" spans="1:5" s="75" customFormat="1" ht="15.75" thickBot="1" x14ac:dyDescent="0.3">
      <c r="A21" s="73" t="s">
        <v>84</v>
      </c>
      <c r="B21" s="73"/>
      <c r="C21" s="74">
        <v>1117.43</v>
      </c>
      <c r="D21" s="73" t="s">
        <v>42</v>
      </c>
      <c r="E21" s="74">
        <v>1</v>
      </c>
    </row>
    <row r="22" spans="1:5" s="75" customFormat="1" ht="15.75" thickBot="1" x14ac:dyDescent="0.3">
      <c r="A22" s="73" t="s">
        <v>107</v>
      </c>
      <c r="B22" s="73"/>
      <c r="C22" s="74">
        <v>833.2</v>
      </c>
      <c r="D22" s="73" t="s">
        <v>42</v>
      </c>
      <c r="E22" s="74">
        <v>10</v>
      </c>
    </row>
    <row r="23" spans="1:5" s="75" customFormat="1" ht="15.75" thickBot="1" x14ac:dyDescent="0.3">
      <c r="A23" s="73" t="s">
        <v>85</v>
      </c>
      <c r="B23" s="73"/>
      <c r="C23" s="74">
        <v>418.08</v>
      </c>
      <c r="D23" s="73" t="s">
        <v>6</v>
      </c>
      <c r="E23" s="74">
        <v>3</v>
      </c>
    </row>
    <row r="24" spans="1:5" s="75" customFormat="1" ht="15.75" thickBot="1" x14ac:dyDescent="0.3">
      <c r="A24" s="73" t="s">
        <v>97</v>
      </c>
      <c r="B24" s="73"/>
      <c r="C24" s="74">
        <v>875</v>
      </c>
      <c r="D24" s="73" t="s">
        <v>98</v>
      </c>
      <c r="E24" s="74">
        <v>1</v>
      </c>
    </row>
    <row r="25" spans="1:5" s="75" customFormat="1" ht="15.75" thickBot="1" x14ac:dyDescent="0.3">
      <c r="A25" s="73" t="s">
        <v>99</v>
      </c>
      <c r="B25" s="73"/>
      <c r="C25" s="74">
        <v>13145</v>
      </c>
      <c r="D25" s="73" t="s">
        <v>35</v>
      </c>
      <c r="E25" s="74">
        <v>1</v>
      </c>
    </row>
    <row r="26" spans="1:5" s="75" customFormat="1" ht="15.75" thickBot="1" x14ac:dyDescent="0.3">
      <c r="A26" s="73" t="s">
        <v>46</v>
      </c>
      <c r="B26" s="73"/>
      <c r="C26" s="74">
        <v>232.36</v>
      </c>
      <c r="D26" s="73" t="s">
        <v>42</v>
      </c>
      <c r="E26" s="74">
        <v>1</v>
      </c>
    </row>
    <row r="27" spans="1:5" s="75" customFormat="1" ht="15.75" thickBot="1" x14ac:dyDescent="0.3">
      <c r="A27" s="73" t="s">
        <v>86</v>
      </c>
      <c r="B27" s="73"/>
      <c r="C27" s="74">
        <v>13656.77</v>
      </c>
      <c r="D27" s="73" t="s">
        <v>45</v>
      </c>
      <c r="E27" s="74">
        <v>1</v>
      </c>
    </row>
    <row r="28" spans="1:5" s="75" customFormat="1" ht="15.75" thickBot="1" x14ac:dyDescent="0.3">
      <c r="A28" s="73" t="s">
        <v>47</v>
      </c>
      <c r="B28" s="73"/>
      <c r="C28" s="74">
        <v>4371.4399999999996</v>
      </c>
      <c r="D28" s="73" t="s">
        <v>42</v>
      </c>
      <c r="E28" s="74">
        <v>8</v>
      </c>
    </row>
    <row r="29" spans="1:5" s="75" customFormat="1" ht="15.75" thickBot="1" x14ac:dyDescent="0.3">
      <c r="A29" s="73" t="s">
        <v>87</v>
      </c>
      <c r="B29" s="73"/>
      <c r="C29" s="74">
        <v>435.01</v>
      </c>
      <c r="D29" s="73" t="s">
        <v>42</v>
      </c>
      <c r="E29" s="74">
        <v>1</v>
      </c>
    </row>
    <row r="30" spans="1:5" s="75" customFormat="1" ht="15.75" thickBot="1" x14ac:dyDescent="0.3">
      <c r="A30" s="73" t="s">
        <v>78</v>
      </c>
      <c r="B30" s="73"/>
      <c r="C30" s="74">
        <v>4227.74</v>
      </c>
      <c r="D30" s="73" t="s">
        <v>42</v>
      </c>
      <c r="E30" s="74">
        <v>1</v>
      </c>
    </row>
    <row r="31" spans="1:5" s="75" customFormat="1" ht="15.75" thickBot="1" x14ac:dyDescent="0.3">
      <c r="A31" s="73" t="s">
        <v>88</v>
      </c>
      <c r="B31" s="73"/>
      <c r="C31" s="74">
        <v>5331.9</v>
      </c>
      <c r="D31" s="73" t="s">
        <v>42</v>
      </c>
      <c r="E31" s="74">
        <v>1</v>
      </c>
    </row>
    <row r="32" spans="1:5" s="75" customFormat="1" ht="15.75" thickBot="1" x14ac:dyDescent="0.3">
      <c r="A32" s="73" t="s">
        <v>100</v>
      </c>
      <c r="B32" s="73"/>
      <c r="C32" s="74">
        <v>420.56</v>
      </c>
      <c r="D32" s="73" t="s">
        <v>42</v>
      </c>
      <c r="E32" s="74">
        <v>1</v>
      </c>
    </row>
    <row r="33" spans="1:5" s="75" customFormat="1" ht="15.75" thickBot="1" x14ac:dyDescent="0.3">
      <c r="A33" s="73" t="s">
        <v>101</v>
      </c>
      <c r="B33" s="73"/>
      <c r="C33" s="74">
        <v>1765.26</v>
      </c>
      <c r="D33" s="73" t="s">
        <v>6</v>
      </c>
      <c r="E33" s="74">
        <v>6</v>
      </c>
    </row>
    <row r="34" spans="1:5" s="75" customFormat="1" ht="15.75" thickBot="1" x14ac:dyDescent="0.3">
      <c r="A34" s="73" t="s">
        <v>89</v>
      </c>
      <c r="B34" s="73"/>
      <c r="C34" s="74">
        <v>2864.15</v>
      </c>
      <c r="D34" s="73" t="s">
        <v>42</v>
      </c>
      <c r="E34" s="74">
        <v>1</v>
      </c>
    </row>
    <row r="35" spans="1:5" s="75" customFormat="1" ht="15.75" thickBot="1" x14ac:dyDescent="0.3">
      <c r="A35" s="73" t="s">
        <v>90</v>
      </c>
      <c r="B35" s="73"/>
      <c r="C35" s="74">
        <v>736.5</v>
      </c>
      <c r="D35" s="73" t="s">
        <v>6</v>
      </c>
      <c r="E35" s="74">
        <v>0.5</v>
      </c>
    </row>
    <row r="36" spans="1:5" s="75" customFormat="1" ht="15.75" thickBot="1" x14ac:dyDescent="0.3">
      <c r="A36" s="73" t="s">
        <v>73</v>
      </c>
      <c r="B36" s="73"/>
      <c r="C36" s="74">
        <v>14146.86</v>
      </c>
      <c r="D36" s="73" t="s">
        <v>6</v>
      </c>
      <c r="E36" s="74">
        <v>15546</v>
      </c>
    </row>
    <row r="37" spans="1:5" s="75" customFormat="1" ht="15.75" thickBot="1" x14ac:dyDescent="0.3">
      <c r="A37" s="73" t="s">
        <v>74</v>
      </c>
      <c r="B37" s="73"/>
      <c r="C37" s="74">
        <v>14924.16</v>
      </c>
      <c r="D37" s="73" t="s">
        <v>4</v>
      </c>
      <c r="E37" s="74">
        <v>15546</v>
      </c>
    </row>
    <row r="38" spans="1:5" s="75" customFormat="1" ht="15.75" thickBot="1" x14ac:dyDescent="0.3">
      <c r="A38" s="73" t="s">
        <v>71</v>
      </c>
      <c r="B38" s="73"/>
      <c r="C38" s="74">
        <v>38865</v>
      </c>
      <c r="D38" s="73" t="s">
        <v>4</v>
      </c>
      <c r="E38" s="74">
        <v>15546</v>
      </c>
    </row>
    <row r="39" spans="1:5" s="75" customFormat="1" ht="15.75" thickBot="1" x14ac:dyDescent="0.3">
      <c r="A39" s="73" t="s">
        <v>72</v>
      </c>
      <c r="B39" s="73"/>
      <c r="C39" s="74">
        <v>40730.519999999997</v>
      </c>
      <c r="D39" s="73" t="s">
        <v>4</v>
      </c>
      <c r="E39" s="74">
        <v>15546</v>
      </c>
    </row>
    <row r="40" spans="1:5" s="75" customFormat="1" ht="15.75" thickBot="1" x14ac:dyDescent="0.3">
      <c r="A40" s="73" t="s">
        <v>62</v>
      </c>
      <c r="B40" s="73"/>
      <c r="C40" s="74">
        <v>26273.08</v>
      </c>
      <c r="D40" s="73" t="s">
        <v>4</v>
      </c>
      <c r="E40" s="74">
        <v>15546.2</v>
      </c>
    </row>
    <row r="41" spans="1:5" s="75" customFormat="1" ht="15.75" thickBot="1" x14ac:dyDescent="0.3">
      <c r="A41" s="73" t="s">
        <v>63</v>
      </c>
      <c r="B41" s="73"/>
      <c r="C41" s="74">
        <v>29693.43</v>
      </c>
      <c r="D41" s="73" t="s">
        <v>4</v>
      </c>
      <c r="E41" s="74">
        <v>15546.3</v>
      </c>
    </row>
    <row r="42" spans="1:5" s="75" customFormat="1" ht="15.75" thickBot="1" x14ac:dyDescent="0.3">
      <c r="A42" s="73" t="s">
        <v>77</v>
      </c>
      <c r="B42" s="73"/>
      <c r="C42" s="74">
        <v>28915.94</v>
      </c>
      <c r="D42" s="73" t="s">
        <v>4</v>
      </c>
      <c r="E42" s="74">
        <v>15546.2</v>
      </c>
    </row>
    <row r="43" spans="1:5" s="75" customFormat="1" ht="15.75" thickBot="1" x14ac:dyDescent="0.3">
      <c r="A43" s="73" t="s">
        <v>106</v>
      </c>
      <c r="B43" s="73"/>
      <c r="C43" s="74">
        <v>33113.61</v>
      </c>
      <c r="D43" s="73" t="s">
        <v>4</v>
      </c>
      <c r="E43" s="74">
        <v>15546.3</v>
      </c>
    </row>
    <row r="44" spans="1:5" s="75" customFormat="1" ht="15.75" thickBot="1" x14ac:dyDescent="0.3">
      <c r="A44" s="73" t="s">
        <v>60</v>
      </c>
      <c r="B44" s="73"/>
      <c r="C44" s="74">
        <v>61406.7</v>
      </c>
      <c r="D44" s="73" t="s">
        <v>6</v>
      </c>
      <c r="E44" s="74">
        <v>15546</v>
      </c>
    </row>
    <row r="45" spans="1:5" s="75" customFormat="1" ht="15.75" thickBot="1" x14ac:dyDescent="0.3">
      <c r="A45" s="73" t="s">
        <v>61</v>
      </c>
      <c r="B45" s="73"/>
      <c r="C45" s="74">
        <v>64049.52</v>
      </c>
      <c r="D45" s="73" t="s">
        <v>4</v>
      </c>
      <c r="E45" s="74">
        <v>15546</v>
      </c>
    </row>
    <row r="46" spans="1:5" s="75" customFormat="1" ht="15.75" thickBot="1" x14ac:dyDescent="0.3">
      <c r="A46" s="73" t="s">
        <v>102</v>
      </c>
      <c r="B46" s="73"/>
      <c r="C46" s="74">
        <v>2201.42</v>
      </c>
      <c r="D46" s="73" t="s">
        <v>42</v>
      </c>
      <c r="E46" s="74">
        <v>1</v>
      </c>
    </row>
    <row r="47" spans="1:5" s="75" customFormat="1" ht="15.75" thickBot="1" x14ac:dyDescent="0.3">
      <c r="A47" s="73" t="s">
        <v>103</v>
      </c>
      <c r="B47" s="73"/>
      <c r="C47" s="74">
        <v>240.9</v>
      </c>
      <c r="D47" s="73" t="s">
        <v>42</v>
      </c>
      <c r="E47" s="74">
        <v>1</v>
      </c>
    </row>
    <row r="48" spans="1:5" s="75" customFormat="1" ht="15.75" thickBot="1" x14ac:dyDescent="0.3">
      <c r="A48" s="73" t="s">
        <v>48</v>
      </c>
      <c r="B48" s="73"/>
      <c r="C48" s="74">
        <v>2065.6999999999998</v>
      </c>
      <c r="D48" s="73" t="s">
        <v>5</v>
      </c>
      <c r="E48" s="74">
        <v>2</v>
      </c>
    </row>
    <row r="49" spans="1:5" s="75" customFormat="1" ht="15.75" thickBot="1" x14ac:dyDescent="0.3">
      <c r="A49" s="73" t="s">
        <v>104</v>
      </c>
      <c r="B49" s="73"/>
      <c r="C49" s="74">
        <v>640.16</v>
      </c>
      <c r="D49" s="73" t="s">
        <v>42</v>
      </c>
      <c r="E49" s="74">
        <v>2</v>
      </c>
    </row>
    <row r="50" spans="1:5" s="75" customFormat="1" ht="15.75" thickBot="1" x14ac:dyDescent="0.3">
      <c r="A50" s="73" t="s">
        <v>91</v>
      </c>
      <c r="B50" s="73"/>
      <c r="C50" s="74">
        <v>57748.5</v>
      </c>
      <c r="D50" s="73" t="s">
        <v>31</v>
      </c>
      <c r="E50" s="74">
        <v>9.5</v>
      </c>
    </row>
    <row r="51" spans="1:5" s="75" customFormat="1" ht="15.75" thickBot="1" x14ac:dyDescent="0.3">
      <c r="A51" s="73" t="s">
        <v>30</v>
      </c>
      <c r="B51" s="73"/>
      <c r="C51" s="74">
        <v>856.7</v>
      </c>
      <c r="D51" s="73" t="s">
        <v>42</v>
      </c>
      <c r="E51" s="74">
        <v>5</v>
      </c>
    </row>
    <row r="52" spans="1:5" s="75" customFormat="1" ht="15.75" thickBot="1" x14ac:dyDescent="0.3">
      <c r="A52" s="73" t="s">
        <v>79</v>
      </c>
      <c r="B52" s="73"/>
      <c r="C52" s="74">
        <v>2599.2800000000002</v>
      </c>
      <c r="D52" s="73" t="s">
        <v>42</v>
      </c>
      <c r="E52" s="74">
        <v>8</v>
      </c>
    </row>
    <row r="53" spans="1:5" s="75" customFormat="1" ht="15.75" thickBot="1" x14ac:dyDescent="0.3">
      <c r="A53" s="73" t="s">
        <v>67</v>
      </c>
      <c r="B53" s="73"/>
      <c r="C53" s="74">
        <v>1399.14</v>
      </c>
      <c r="D53" s="73" t="s">
        <v>4</v>
      </c>
      <c r="E53" s="74">
        <v>15546</v>
      </c>
    </row>
    <row r="54" spans="1:5" s="75" customFormat="1" ht="15.75" thickBot="1" x14ac:dyDescent="0.3">
      <c r="A54" s="73" t="s">
        <v>68</v>
      </c>
      <c r="B54" s="73"/>
      <c r="C54" s="74">
        <v>1554.6</v>
      </c>
      <c r="D54" s="73" t="s">
        <v>4</v>
      </c>
      <c r="E54" s="74">
        <v>15546</v>
      </c>
    </row>
    <row r="55" spans="1:5" s="75" customFormat="1" ht="15.75" thickBot="1" x14ac:dyDescent="0.3">
      <c r="A55" s="73" t="s">
        <v>49</v>
      </c>
      <c r="B55" s="73"/>
      <c r="C55" s="74">
        <v>1492.34</v>
      </c>
      <c r="D55" s="73" t="s">
        <v>42</v>
      </c>
      <c r="E55" s="74">
        <v>1</v>
      </c>
    </row>
    <row r="56" spans="1:5" s="75" customFormat="1" ht="15.75" thickBot="1" x14ac:dyDescent="0.3">
      <c r="A56" s="73" t="s">
        <v>69</v>
      </c>
      <c r="B56" s="73"/>
      <c r="C56" s="74">
        <v>15079.62</v>
      </c>
      <c r="D56" s="73" t="s">
        <v>4</v>
      </c>
      <c r="E56" s="74">
        <v>15546</v>
      </c>
    </row>
    <row r="57" spans="1:5" s="75" customFormat="1" ht="15.75" thickBot="1" x14ac:dyDescent="0.3">
      <c r="A57" s="73" t="s">
        <v>70</v>
      </c>
      <c r="B57" s="73"/>
      <c r="C57" s="74">
        <v>15079.62</v>
      </c>
      <c r="D57" s="73" t="s">
        <v>4</v>
      </c>
      <c r="E57" s="74">
        <v>15546</v>
      </c>
    </row>
    <row r="58" spans="1:5" s="75" customFormat="1" ht="15.75" thickBot="1" x14ac:dyDescent="0.3">
      <c r="A58" s="73" t="s">
        <v>105</v>
      </c>
      <c r="B58" s="73"/>
      <c r="C58" s="74">
        <v>839.34</v>
      </c>
      <c r="D58" s="73" t="s">
        <v>42</v>
      </c>
      <c r="E58" s="74">
        <v>2</v>
      </c>
    </row>
    <row r="59" spans="1:5" s="75" customFormat="1" ht="15.75" thickBot="1" x14ac:dyDescent="0.3">
      <c r="A59" s="73" t="s">
        <v>80</v>
      </c>
      <c r="B59" s="73"/>
      <c r="C59" s="74">
        <v>236619.63</v>
      </c>
      <c r="D59" s="73" t="s">
        <v>4</v>
      </c>
      <c r="E59" s="74">
        <v>69</v>
      </c>
    </row>
    <row r="60" spans="1:5" ht="15.75" thickBot="1" x14ac:dyDescent="0.3">
      <c r="A60" s="64"/>
      <c r="B60" s="64"/>
      <c r="C60" s="76">
        <f>SUM(C6:C59)</f>
        <v>770385.9</v>
      </c>
      <c r="D60" s="64"/>
      <c r="E60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opLeftCell="A37" workbookViewId="0">
      <selection activeCell="D66" sqref="D66"/>
    </sheetView>
  </sheetViews>
  <sheetFormatPr defaultRowHeight="15" x14ac:dyDescent="0.25"/>
  <cols>
    <col min="1" max="1" width="70.5703125" style="61" customWidth="1"/>
    <col min="2" max="2" width="70.5703125" style="61" hidden="1" customWidth="1"/>
    <col min="3" max="3" width="12.5703125" style="61" customWidth="1"/>
    <col min="4" max="4" width="20.5703125" style="61" customWidth="1"/>
    <col min="5" max="5" width="12.5703125" style="61" customWidth="1"/>
    <col min="6" max="16384" width="9.140625" style="61"/>
  </cols>
  <sheetData>
    <row r="2" spans="1:5" x14ac:dyDescent="0.25">
      <c r="A2" s="61" t="s">
        <v>108</v>
      </c>
    </row>
    <row r="3" spans="1:5" x14ac:dyDescent="0.25">
      <c r="A3" s="61" t="s">
        <v>109</v>
      </c>
    </row>
    <row r="4" spans="1:5" ht="15.75" thickBot="1" x14ac:dyDescent="0.3"/>
    <row r="5" spans="1:5" ht="15.75" thickBot="1" x14ac:dyDescent="0.3">
      <c r="A5" s="62" t="s">
        <v>40</v>
      </c>
      <c r="B5" s="62"/>
      <c r="C5" s="62" t="s">
        <v>110</v>
      </c>
      <c r="D5" s="62" t="s">
        <v>39</v>
      </c>
      <c r="E5" s="62" t="s">
        <v>38</v>
      </c>
    </row>
    <row r="6" spans="1:5" ht="15.75" thickBot="1" x14ac:dyDescent="0.3">
      <c r="A6" s="64" t="s">
        <v>92</v>
      </c>
      <c r="B6" s="64"/>
      <c r="C6" s="77">
        <v>1405.88</v>
      </c>
      <c r="D6" s="64" t="s">
        <v>42</v>
      </c>
      <c r="E6" s="77">
        <v>1</v>
      </c>
    </row>
    <row r="7" spans="1:5" ht="15.75" thickBot="1" x14ac:dyDescent="0.3">
      <c r="A7" s="64" t="s">
        <v>64</v>
      </c>
      <c r="B7" s="64"/>
      <c r="C7" s="77">
        <v>5949.64</v>
      </c>
      <c r="D7" s="64" t="s">
        <v>14</v>
      </c>
      <c r="E7" s="77">
        <v>92</v>
      </c>
    </row>
    <row r="8" spans="1:5" ht="15.75" thickBot="1" x14ac:dyDescent="0.3">
      <c r="A8" s="64" t="s">
        <v>37</v>
      </c>
      <c r="B8" s="64"/>
      <c r="C8" s="77">
        <v>1701.45</v>
      </c>
      <c r="D8" s="64" t="s">
        <v>36</v>
      </c>
      <c r="E8" s="77">
        <v>3</v>
      </c>
    </row>
    <row r="9" spans="1:5" ht="15.75" thickBot="1" x14ac:dyDescent="0.3">
      <c r="A9" s="64" t="s">
        <v>93</v>
      </c>
      <c r="B9" s="64"/>
      <c r="C9" s="77">
        <v>1184.54</v>
      </c>
      <c r="D9" s="64" t="s">
        <v>6</v>
      </c>
      <c r="E9" s="77">
        <v>2</v>
      </c>
    </row>
    <row r="10" spans="1:5" ht="15.75" thickBot="1" x14ac:dyDescent="0.3">
      <c r="A10" s="64" t="s">
        <v>65</v>
      </c>
      <c r="B10" s="64"/>
      <c r="C10" s="77">
        <v>1865.52</v>
      </c>
      <c r="D10" s="64" t="s">
        <v>4</v>
      </c>
      <c r="E10" s="77">
        <v>15546</v>
      </c>
    </row>
    <row r="11" spans="1:5" ht="15.75" thickBot="1" x14ac:dyDescent="0.3">
      <c r="A11" s="64" t="s">
        <v>66</v>
      </c>
      <c r="B11" s="64"/>
      <c r="C11" s="77">
        <v>1710.06</v>
      </c>
      <c r="D11" s="64" t="s">
        <v>4</v>
      </c>
      <c r="E11" s="77">
        <v>15546</v>
      </c>
    </row>
    <row r="12" spans="1:5" ht="15.75" thickBot="1" x14ac:dyDescent="0.3">
      <c r="A12" s="64" t="s">
        <v>94</v>
      </c>
      <c r="B12" s="64"/>
      <c r="C12" s="77">
        <v>4704.66</v>
      </c>
      <c r="D12" s="64" t="s">
        <v>42</v>
      </c>
      <c r="E12" s="77">
        <v>1</v>
      </c>
    </row>
    <row r="13" spans="1:5" ht="15.75" thickBot="1" x14ac:dyDescent="0.3">
      <c r="A13" s="64" t="s">
        <v>81</v>
      </c>
      <c r="B13" s="64"/>
      <c r="C13" s="77">
        <v>491.52</v>
      </c>
      <c r="D13" s="64" t="s">
        <v>82</v>
      </c>
      <c r="E13" s="77">
        <v>1</v>
      </c>
    </row>
    <row r="14" spans="1:5" ht="15.75" thickBot="1" x14ac:dyDescent="0.3">
      <c r="A14" s="64" t="s">
        <v>83</v>
      </c>
      <c r="B14" s="64"/>
      <c r="C14" s="77">
        <v>8729.26</v>
      </c>
      <c r="D14" s="64" t="s">
        <v>6</v>
      </c>
      <c r="E14" s="77">
        <v>4</v>
      </c>
    </row>
    <row r="15" spans="1:5" ht="15.75" thickBot="1" x14ac:dyDescent="0.3">
      <c r="A15" s="64" t="s">
        <v>43</v>
      </c>
      <c r="B15" s="64"/>
      <c r="C15" s="77">
        <v>158.80000000000001</v>
      </c>
      <c r="D15" s="64" t="s">
        <v>42</v>
      </c>
      <c r="E15" s="77">
        <v>2</v>
      </c>
    </row>
    <row r="16" spans="1:5" ht="15.75" thickBot="1" x14ac:dyDescent="0.3">
      <c r="A16" s="64" t="s">
        <v>95</v>
      </c>
      <c r="B16" s="64"/>
      <c r="C16" s="77">
        <v>222.82</v>
      </c>
      <c r="D16" s="64" t="s">
        <v>42</v>
      </c>
      <c r="E16" s="77">
        <v>1</v>
      </c>
    </row>
    <row r="17" spans="1:5" ht="15.75" thickBot="1" x14ac:dyDescent="0.3">
      <c r="A17" s="64" t="s">
        <v>96</v>
      </c>
      <c r="B17" s="64"/>
      <c r="C17" s="77">
        <v>385.59</v>
      </c>
      <c r="D17" s="64" t="s">
        <v>42</v>
      </c>
      <c r="E17" s="77">
        <v>1</v>
      </c>
    </row>
    <row r="18" spans="1:5" ht="15.75" thickBot="1" x14ac:dyDescent="0.3">
      <c r="A18" s="64" t="s">
        <v>75</v>
      </c>
      <c r="B18" s="64"/>
      <c r="C18" s="77">
        <v>264.27999999999997</v>
      </c>
      <c r="D18" s="64" t="s">
        <v>4</v>
      </c>
      <c r="E18" s="77">
        <v>15546</v>
      </c>
    </row>
    <row r="19" spans="1:5" ht="15.75" thickBot="1" x14ac:dyDescent="0.3">
      <c r="A19" s="64" t="s">
        <v>76</v>
      </c>
      <c r="B19" s="64"/>
      <c r="C19" s="77">
        <v>264.27999999999997</v>
      </c>
      <c r="D19" s="64" t="s">
        <v>4</v>
      </c>
      <c r="E19" s="77">
        <v>15546</v>
      </c>
    </row>
    <row r="20" spans="1:5" ht="15.75" thickBot="1" x14ac:dyDescent="0.3">
      <c r="A20" s="64" t="s">
        <v>44</v>
      </c>
      <c r="B20" s="64"/>
      <c r="C20" s="77">
        <v>381.43</v>
      </c>
      <c r="D20" s="64" t="s">
        <v>35</v>
      </c>
      <c r="E20" s="77">
        <v>1</v>
      </c>
    </row>
    <row r="21" spans="1:5" ht="15.75" thickBot="1" x14ac:dyDescent="0.3">
      <c r="A21" s="64" t="s">
        <v>84</v>
      </c>
      <c r="B21" s="64"/>
      <c r="C21" s="77">
        <v>1117.43</v>
      </c>
      <c r="D21" s="64" t="s">
        <v>42</v>
      </c>
      <c r="E21" s="77">
        <v>1</v>
      </c>
    </row>
    <row r="22" spans="1:5" ht="15.75" thickBot="1" x14ac:dyDescent="0.3">
      <c r="A22" s="64" t="s">
        <v>107</v>
      </c>
      <c r="B22" s="64"/>
      <c r="C22" s="77">
        <v>833.2</v>
      </c>
      <c r="D22" s="64" t="s">
        <v>42</v>
      </c>
      <c r="E22" s="77">
        <v>10</v>
      </c>
    </row>
    <row r="23" spans="1:5" ht="15.75" thickBot="1" x14ac:dyDescent="0.3">
      <c r="A23" s="64" t="s">
        <v>85</v>
      </c>
      <c r="B23" s="64"/>
      <c r="C23" s="77">
        <v>418.08</v>
      </c>
      <c r="D23" s="64" t="s">
        <v>6</v>
      </c>
      <c r="E23" s="77">
        <v>3</v>
      </c>
    </row>
    <row r="24" spans="1:5" ht="15.75" thickBot="1" x14ac:dyDescent="0.3">
      <c r="A24" s="64" t="s">
        <v>97</v>
      </c>
      <c r="B24" s="64"/>
      <c r="C24" s="77">
        <v>875</v>
      </c>
      <c r="D24" s="64" t="s">
        <v>98</v>
      </c>
      <c r="E24" s="77">
        <v>1</v>
      </c>
    </row>
    <row r="25" spans="1:5" ht="15.75" thickBot="1" x14ac:dyDescent="0.3">
      <c r="A25" s="64" t="s">
        <v>99</v>
      </c>
      <c r="B25" s="64"/>
      <c r="C25" s="77">
        <v>13145</v>
      </c>
      <c r="D25" s="64" t="s">
        <v>35</v>
      </c>
      <c r="E25" s="77">
        <v>1</v>
      </c>
    </row>
    <row r="26" spans="1:5" ht="15.75" thickBot="1" x14ac:dyDescent="0.3">
      <c r="A26" s="64" t="s">
        <v>46</v>
      </c>
      <c r="B26" s="64"/>
      <c r="C26" s="77">
        <v>232.36</v>
      </c>
      <c r="D26" s="64" t="s">
        <v>42</v>
      </c>
      <c r="E26" s="77">
        <v>1</v>
      </c>
    </row>
    <row r="27" spans="1:5" ht="15.75" thickBot="1" x14ac:dyDescent="0.3">
      <c r="A27" s="64" t="s">
        <v>86</v>
      </c>
      <c r="B27" s="64"/>
      <c r="C27" s="77">
        <v>13656.77</v>
      </c>
      <c r="D27" s="64" t="s">
        <v>45</v>
      </c>
      <c r="E27" s="77">
        <v>1</v>
      </c>
    </row>
    <row r="28" spans="1:5" ht="15.75" thickBot="1" x14ac:dyDescent="0.3">
      <c r="A28" s="64" t="s">
        <v>47</v>
      </c>
      <c r="B28" s="64"/>
      <c r="C28" s="77">
        <v>4371.4399999999996</v>
      </c>
      <c r="D28" s="64" t="s">
        <v>42</v>
      </c>
      <c r="E28" s="77">
        <v>8</v>
      </c>
    </row>
    <row r="29" spans="1:5" ht="15.75" thickBot="1" x14ac:dyDescent="0.3">
      <c r="A29" s="64" t="s">
        <v>87</v>
      </c>
      <c r="B29" s="64"/>
      <c r="C29" s="77">
        <v>435.01</v>
      </c>
      <c r="D29" s="64" t="s">
        <v>42</v>
      </c>
      <c r="E29" s="77">
        <v>1</v>
      </c>
    </row>
    <row r="30" spans="1:5" ht="15.75" thickBot="1" x14ac:dyDescent="0.3">
      <c r="A30" s="64" t="s">
        <v>78</v>
      </c>
      <c r="B30" s="64"/>
      <c r="C30" s="77">
        <v>4227.74</v>
      </c>
      <c r="D30" s="64" t="s">
        <v>42</v>
      </c>
      <c r="E30" s="77">
        <v>1</v>
      </c>
    </row>
    <row r="31" spans="1:5" ht="15.75" thickBot="1" x14ac:dyDescent="0.3">
      <c r="A31" s="64" t="s">
        <v>88</v>
      </c>
      <c r="B31" s="64"/>
      <c r="C31" s="77">
        <v>5331.9</v>
      </c>
      <c r="D31" s="64" t="s">
        <v>42</v>
      </c>
      <c r="E31" s="77">
        <v>1</v>
      </c>
    </row>
    <row r="32" spans="1:5" ht="15.75" thickBot="1" x14ac:dyDescent="0.3">
      <c r="A32" s="64" t="s">
        <v>100</v>
      </c>
      <c r="B32" s="64"/>
      <c r="C32" s="77">
        <v>420.56</v>
      </c>
      <c r="D32" s="64" t="s">
        <v>42</v>
      </c>
      <c r="E32" s="77">
        <v>1</v>
      </c>
    </row>
    <row r="33" spans="1:5" ht="15.75" thickBot="1" x14ac:dyDescent="0.3">
      <c r="A33" s="64" t="s">
        <v>101</v>
      </c>
      <c r="B33" s="64"/>
      <c r="C33" s="77">
        <v>1765.26</v>
      </c>
      <c r="D33" s="64" t="s">
        <v>6</v>
      </c>
      <c r="E33" s="77">
        <v>6</v>
      </c>
    </row>
    <row r="34" spans="1:5" ht="15.75" thickBot="1" x14ac:dyDescent="0.3">
      <c r="A34" s="64" t="s">
        <v>89</v>
      </c>
      <c r="B34" s="64"/>
      <c r="C34" s="77">
        <v>2864.15</v>
      </c>
      <c r="D34" s="64" t="s">
        <v>42</v>
      </c>
      <c r="E34" s="77">
        <v>1</v>
      </c>
    </row>
    <row r="35" spans="1:5" ht="15.75" thickBot="1" x14ac:dyDescent="0.3">
      <c r="A35" s="64" t="s">
        <v>90</v>
      </c>
      <c r="B35" s="64"/>
      <c r="C35" s="77">
        <v>736.5</v>
      </c>
      <c r="D35" s="64" t="s">
        <v>6</v>
      </c>
      <c r="E35" s="77">
        <v>0.5</v>
      </c>
    </row>
    <row r="36" spans="1:5" ht="15.75" thickBot="1" x14ac:dyDescent="0.3">
      <c r="A36" s="64" t="s">
        <v>73</v>
      </c>
      <c r="B36" s="64"/>
      <c r="C36" s="77">
        <v>14146.86</v>
      </c>
      <c r="D36" s="64" t="s">
        <v>6</v>
      </c>
      <c r="E36" s="77">
        <v>15546</v>
      </c>
    </row>
    <row r="37" spans="1:5" ht="15.75" thickBot="1" x14ac:dyDescent="0.3">
      <c r="A37" s="64" t="s">
        <v>74</v>
      </c>
      <c r="B37" s="64"/>
      <c r="C37" s="77">
        <v>14924.16</v>
      </c>
      <c r="D37" s="64" t="s">
        <v>4</v>
      </c>
      <c r="E37" s="77">
        <v>15546</v>
      </c>
    </row>
    <row r="38" spans="1:5" ht="15.75" thickBot="1" x14ac:dyDescent="0.3">
      <c r="A38" s="64" t="s">
        <v>71</v>
      </c>
      <c r="B38" s="64"/>
      <c r="C38" s="77">
        <v>38865</v>
      </c>
      <c r="D38" s="64" t="s">
        <v>4</v>
      </c>
      <c r="E38" s="77">
        <v>15546</v>
      </c>
    </row>
    <row r="39" spans="1:5" ht="15.75" thickBot="1" x14ac:dyDescent="0.3">
      <c r="A39" s="64" t="s">
        <v>72</v>
      </c>
      <c r="B39" s="64"/>
      <c r="C39" s="77">
        <v>40730.519999999997</v>
      </c>
      <c r="D39" s="64" t="s">
        <v>4</v>
      </c>
      <c r="E39" s="77">
        <v>15546</v>
      </c>
    </row>
    <row r="40" spans="1:5" ht="15.75" thickBot="1" x14ac:dyDescent="0.3">
      <c r="A40" s="64" t="s">
        <v>62</v>
      </c>
      <c r="B40" s="64"/>
      <c r="C40" s="77">
        <v>26273.08</v>
      </c>
      <c r="D40" s="64" t="s">
        <v>4</v>
      </c>
      <c r="E40" s="77">
        <v>15546.2</v>
      </c>
    </row>
    <row r="41" spans="1:5" ht="15.75" thickBot="1" x14ac:dyDescent="0.3">
      <c r="A41" s="64" t="s">
        <v>63</v>
      </c>
      <c r="B41" s="64"/>
      <c r="C41" s="77">
        <v>29693.43</v>
      </c>
      <c r="D41" s="64" t="s">
        <v>4</v>
      </c>
      <c r="E41" s="77">
        <v>15546.3</v>
      </c>
    </row>
    <row r="42" spans="1:5" ht="15.75" thickBot="1" x14ac:dyDescent="0.3">
      <c r="A42" s="64" t="s">
        <v>77</v>
      </c>
      <c r="B42" s="64"/>
      <c r="C42" s="77">
        <v>28915.94</v>
      </c>
      <c r="D42" s="64" t="s">
        <v>4</v>
      </c>
      <c r="E42" s="77">
        <v>15546.2</v>
      </c>
    </row>
    <row r="43" spans="1:5" ht="15.75" thickBot="1" x14ac:dyDescent="0.3">
      <c r="A43" s="64" t="s">
        <v>106</v>
      </c>
      <c r="B43" s="64"/>
      <c r="C43" s="77">
        <v>33113.61</v>
      </c>
      <c r="D43" s="64" t="s">
        <v>4</v>
      </c>
      <c r="E43" s="77">
        <v>15546.3</v>
      </c>
    </row>
    <row r="44" spans="1:5" ht="15.75" thickBot="1" x14ac:dyDescent="0.3">
      <c r="A44" s="64" t="s">
        <v>60</v>
      </c>
      <c r="B44" s="64"/>
      <c r="C44" s="77">
        <v>61406.7</v>
      </c>
      <c r="D44" s="64" t="s">
        <v>6</v>
      </c>
      <c r="E44" s="77">
        <v>15546</v>
      </c>
    </row>
    <row r="45" spans="1:5" ht="15.75" thickBot="1" x14ac:dyDescent="0.3">
      <c r="A45" s="64" t="s">
        <v>61</v>
      </c>
      <c r="B45" s="64"/>
      <c r="C45" s="77">
        <v>64049.52</v>
      </c>
      <c r="D45" s="64" t="s">
        <v>4</v>
      </c>
      <c r="E45" s="77">
        <v>15546</v>
      </c>
    </row>
    <row r="46" spans="1:5" ht="15.75" thickBot="1" x14ac:dyDescent="0.3">
      <c r="A46" s="64" t="s">
        <v>102</v>
      </c>
      <c r="B46" s="64"/>
      <c r="C46" s="77">
        <v>2201.42</v>
      </c>
      <c r="D46" s="64" t="s">
        <v>42</v>
      </c>
      <c r="E46" s="77">
        <v>1</v>
      </c>
    </row>
    <row r="47" spans="1:5" ht="15.75" thickBot="1" x14ac:dyDescent="0.3">
      <c r="A47" s="64" t="s">
        <v>103</v>
      </c>
      <c r="B47" s="64"/>
      <c r="C47" s="77">
        <v>240.9</v>
      </c>
      <c r="D47" s="64" t="s">
        <v>42</v>
      </c>
      <c r="E47" s="77">
        <v>1</v>
      </c>
    </row>
    <row r="48" spans="1:5" ht="15.75" thickBot="1" x14ac:dyDescent="0.3">
      <c r="A48" s="64" t="s">
        <v>48</v>
      </c>
      <c r="B48" s="64"/>
      <c r="C48" s="77">
        <v>2065.6999999999998</v>
      </c>
      <c r="D48" s="64" t="s">
        <v>5</v>
      </c>
      <c r="E48" s="77">
        <v>2</v>
      </c>
    </row>
    <row r="49" spans="1:5" ht="15.75" thickBot="1" x14ac:dyDescent="0.3">
      <c r="A49" s="64" t="s">
        <v>104</v>
      </c>
      <c r="B49" s="64"/>
      <c r="C49" s="77">
        <v>640.16</v>
      </c>
      <c r="D49" s="64" t="s">
        <v>42</v>
      </c>
      <c r="E49" s="77">
        <v>2</v>
      </c>
    </row>
    <row r="50" spans="1:5" ht="15.75" thickBot="1" x14ac:dyDescent="0.3">
      <c r="A50" s="64" t="s">
        <v>91</v>
      </c>
      <c r="B50" s="64"/>
      <c r="C50" s="77">
        <v>57748.5</v>
      </c>
      <c r="D50" s="64" t="s">
        <v>31</v>
      </c>
      <c r="E50" s="77">
        <v>9.5</v>
      </c>
    </row>
    <row r="51" spans="1:5" ht="15.75" thickBot="1" x14ac:dyDescent="0.3">
      <c r="A51" s="64" t="s">
        <v>30</v>
      </c>
      <c r="B51" s="64"/>
      <c r="C51" s="77">
        <v>856.7</v>
      </c>
      <c r="D51" s="64" t="s">
        <v>42</v>
      </c>
      <c r="E51" s="77">
        <v>5</v>
      </c>
    </row>
    <row r="52" spans="1:5" ht="15.75" thickBot="1" x14ac:dyDescent="0.3">
      <c r="A52" s="64" t="s">
        <v>79</v>
      </c>
      <c r="B52" s="64"/>
      <c r="C52" s="77">
        <v>2599.2800000000002</v>
      </c>
      <c r="D52" s="64" t="s">
        <v>42</v>
      </c>
      <c r="E52" s="77">
        <v>8</v>
      </c>
    </row>
    <row r="53" spans="1:5" ht="15.75" thickBot="1" x14ac:dyDescent="0.3">
      <c r="A53" s="64" t="s">
        <v>67</v>
      </c>
      <c r="B53" s="64"/>
      <c r="C53" s="77">
        <v>1399.14</v>
      </c>
      <c r="D53" s="64" t="s">
        <v>4</v>
      </c>
      <c r="E53" s="77">
        <v>15546</v>
      </c>
    </row>
    <row r="54" spans="1:5" ht="15.75" thickBot="1" x14ac:dyDescent="0.3">
      <c r="A54" s="64" t="s">
        <v>68</v>
      </c>
      <c r="B54" s="64"/>
      <c r="C54" s="77">
        <v>1554.6</v>
      </c>
      <c r="D54" s="64" t="s">
        <v>4</v>
      </c>
      <c r="E54" s="77">
        <v>15546</v>
      </c>
    </row>
    <row r="55" spans="1:5" ht="15.75" thickBot="1" x14ac:dyDescent="0.3">
      <c r="A55" s="64" t="s">
        <v>49</v>
      </c>
      <c r="B55" s="64"/>
      <c r="C55" s="77">
        <v>1492.34</v>
      </c>
      <c r="D55" s="64" t="s">
        <v>42</v>
      </c>
      <c r="E55" s="77">
        <v>1</v>
      </c>
    </row>
    <row r="56" spans="1:5" ht="15.75" thickBot="1" x14ac:dyDescent="0.3">
      <c r="A56" s="64" t="s">
        <v>69</v>
      </c>
      <c r="B56" s="64"/>
      <c r="C56" s="77">
        <v>15079.62</v>
      </c>
      <c r="D56" s="64" t="s">
        <v>4</v>
      </c>
      <c r="E56" s="77">
        <v>15546</v>
      </c>
    </row>
    <row r="57" spans="1:5" ht="15.75" thickBot="1" x14ac:dyDescent="0.3">
      <c r="A57" s="64" t="s">
        <v>70</v>
      </c>
      <c r="B57" s="64"/>
      <c r="C57" s="77">
        <v>15079.62</v>
      </c>
      <c r="D57" s="64" t="s">
        <v>4</v>
      </c>
      <c r="E57" s="77">
        <v>15546</v>
      </c>
    </row>
    <row r="58" spans="1:5" ht="15.75" thickBot="1" x14ac:dyDescent="0.3">
      <c r="A58" s="64" t="s">
        <v>105</v>
      </c>
      <c r="B58" s="64"/>
      <c r="C58" s="77">
        <v>839.34</v>
      </c>
      <c r="D58" s="64" t="s">
        <v>42</v>
      </c>
      <c r="E58" s="77">
        <v>2</v>
      </c>
    </row>
    <row r="59" spans="1:5" ht="15.75" thickBot="1" x14ac:dyDescent="0.3">
      <c r="A59" s="64" t="s">
        <v>111</v>
      </c>
      <c r="B59" s="64"/>
      <c r="C59" s="80">
        <v>19974.7</v>
      </c>
      <c r="D59" s="64" t="s">
        <v>42</v>
      </c>
      <c r="E59" s="77">
        <v>10</v>
      </c>
    </row>
    <row r="60" spans="1:5" ht="15.75" thickBot="1" x14ac:dyDescent="0.3">
      <c r="A60" s="64" t="s">
        <v>80</v>
      </c>
      <c r="B60" s="64"/>
      <c r="C60" s="77">
        <v>236619.63</v>
      </c>
      <c r="D60" s="64" t="s">
        <v>4</v>
      </c>
      <c r="E60" s="77">
        <v>69</v>
      </c>
    </row>
    <row r="61" spans="1:5" ht="15.75" thickBot="1" x14ac:dyDescent="0.3">
      <c r="A61" s="64"/>
      <c r="B61" s="64"/>
      <c r="C61" s="78">
        <f>SUM(C6:C60)</f>
        <v>790360.6</v>
      </c>
      <c r="D61" s="64"/>
      <c r="E61" s="77"/>
    </row>
    <row r="63" spans="1:5" x14ac:dyDescent="0.25">
      <c r="C63" s="61">
        <v>770385.9</v>
      </c>
      <c r="D63" s="61">
        <v>790360.60000000009</v>
      </c>
    </row>
    <row r="65" spans="3:3" x14ac:dyDescent="0.25">
      <c r="C65" s="79">
        <f>C61-C63</f>
        <v>19974.699999999953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2020-03-18T03:29:52Z</cp:lastPrinted>
  <dcterms:created xsi:type="dcterms:W3CDTF">2016-03-18T02:51:51Z</dcterms:created>
  <dcterms:modified xsi:type="dcterms:W3CDTF">2021-03-03T07:07:08Z</dcterms:modified>
</cp:coreProperties>
</file>