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чкалова 6" sheetId="1" r:id="rId1"/>
    <sheet name="накоп.2020" sheetId="3" r:id="rId2"/>
  </sheets>
  <definedNames>
    <definedName name="_xlnm.Print_Area" localSheetId="0">'чкалова 6'!$A$1:$E$89</definedName>
  </definedNames>
  <calcPr calcId="145621" refMode="R1C1"/>
</workbook>
</file>

<file path=xl/calcChain.xml><?xml version="1.0" encoding="utf-8"?>
<calcChain xmlns="http://schemas.openxmlformats.org/spreadsheetml/2006/main">
  <c r="C32" i="1" l="1"/>
  <c r="C18" i="1" l="1"/>
  <c r="C76" i="1"/>
  <c r="C35" i="1"/>
  <c r="C27" i="1"/>
  <c r="C63" i="3"/>
  <c r="C7" i="1"/>
  <c r="C73" i="1"/>
  <c r="C70" i="1"/>
  <c r="C66" i="1"/>
  <c r="C67" i="1"/>
  <c r="C20" i="1"/>
  <c r="C15" i="1"/>
  <c r="C12" i="1"/>
  <c r="B35" i="1"/>
  <c r="C86" i="1" l="1"/>
  <c r="C9" i="1"/>
  <c r="C8" i="1" s="1"/>
  <c r="C10" i="1" s="1"/>
  <c r="C85" i="1"/>
  <c r="C84" i="1" s="1"/>
  <c r="C87" i="1" l="1"/>
  <c r="B76" i="1"/>
  <c r="B66" i="1"/>
  <c r="B64" i="1"/>
  <c r="C88" i="1" l="1"/>
  <c r="C89" i="1" s="1"/>
  <c r="B63" i="1"/>
  <c r="B85" i="1"/>
  <c r="B84" i="1" s="1"/>
  <c r="B73" i="1"/>
  <c r="B70" i="1"/>
  <c r="B67" i="1"/>
  <c r="B65" i="1"/>
  <c r="B18" i="1"/>
  <c r="B15" i="1"/>
  <c r="B12" i="1"/>
  <c r="B86" i="1" l="1"/>
</calcChain>
</file>

<file path=xl/sharedStrings.xml><?xml version="1.0" encoding="utf-8"?>
<sst xmlns="http://schemas.openxmlformats.org/spreadsheetml/2006/main" count="285" uniqueCount="117">
  <si>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</si>
  <si>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</si>
  <si>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</si>
  <si>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</si>
  <si>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</si>
  <si>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</si>
  <si>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</si>
  <si>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</si>
  <si>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</si>
  <si>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</si>
  <si>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</si>
  <si>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</si>
  <si>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</si>
  <si>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</si>
  <si>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</si>
  <si>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</si>
  <si>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</si>
  <si>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</si>
  <si>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</si>
  <si>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</si>
  <si>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</si>
  <si>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</si>
  <si>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</si>
  <si>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</si>
  <si>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</si>
  <si>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</si>
  <si>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</si>
  <si>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</si>
  <si>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</si>
  <si>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</si>
  <si>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</si>
  <si>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</si>
  <si>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</si>
  <si>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</si>
  <si>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Адрес: ул. Чкалова, д. 6</t>
  </si>
  <si>
    <t>Наименование работ</t>
  </si>
  <si>
    <t>Ед.изм</t>
  </si>
  <si>
    <t>Кол-во</t>
  </si>
  <si>
    <t>Доходы по дому:</t>
  </si>
  <si>
    <t>Выезд а/машины по заявке</t>
  </si>
  <si>
    <t>выезд</t>
  </si>
  <si>
    <t>Дезинсекция "ЗКДС"</t>
  </si>
  <si>
    <t>шт.</t>
  </si>
  <si>
    <t>Замена электрической лампы накаливания</t>
  </si>
  <si>
    <t>Очистка подвала, Чкалова д.6</t>
  </si>
  <si>
    <t>1 дом</t>
  </si>
  <si>
    <t>Смена вентиля, д.32</t>
  </si>
  <si>
    <t>Смена стекл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</si>
  <si>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</si>
  <si>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</si>
  <si>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ЧКАЛОВА ул. д.6                                              </t>
  </si>
  <si>
    <t>Cуммa</t>
  </si>
  <si>
    <t>Вывод летнего водопровода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</si>
  <si>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</si>
  <si>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</si>
  <si>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</si>
  <si>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Дератизация "ЗКДС"</t>
  </si>
  <si>
    <t>Закрытие задвижек,отк-е сбросников перед опр-кой,от-е задвиж после опр</t>
  </si>
  <si>
    <t>Замена вентиля д. 20 д. 15</t>
  </si>
  <si>
    <t>Изготовление и установка деревянного короба для утепления труб</t>
  </si>
  <si>
    <t>шт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</si>
  <si>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</si>
  <si>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</si>
  <si>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</si>
  <si>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</si>
  <si>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Очистка канализационной сети</t>
  </si>
  <si>
    <t>Очистка труб ХВС, ГВС</t>
  </si>
  <si>
    <t>Покраска детской площадки</t>
  </si>
  <si>
    <t>Покраска и изоляция труб отопления в подвале жилого дома</t>
  </si>
  <si>
    <t>подвал</t>
  </si>
  <si>
    <t>Покраска радиаторов в подъезде</t>
  </si>
  <si>
    <t>Ремонт металлического забора</t>
  </si>
  <si>
    <t>Ремонт подъезда Чкалова 6 п.2</t>
  </si>
  <si>
    <t>подъезд</t>
  </si>
  <si>
    <t>Ремонт подъездной двери</t>
  </si>
  <si>
    <t>Ремонт труб ГВС</t>
  </si>
  <si>
    <t>Ремонт труб КНС</t>
  </si>
  <si>
    <t>Смена вентиля до 20 мм</t>
  </si>
  <si>
    <t>Смена труб ГВС и ХВС д.32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</si>
  <si>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</si>
  <si>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</si>
  <si>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</si>
  <si>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</si>
  <si>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</si>
  <si>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</si>
  <si>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</si>
  <si>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</si>
  <si>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</si>
  <si>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</si>
  <si>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</si>
  <si>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Устранение свищей сваркой</t>
  </si>
  <si>
    <t>свищ</t>
  </si>
  <si>
    <t>Устранение свищей сваркой ( с заплаткой)</t>
  </si>
  <si>
    <t>Устранение свищей хомутами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</si>
  <si>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</si>
  <si>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</si>
  <si>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Чистка ВВП</t>
  </si>
  <si>
    <t>Чистка врезки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</si>
  <si>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</si>
  <si>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</si>
  <si>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муфты</t>
  </si>
  <si>
    <t>замена светильников с лампой накаливания</t>
  </si>
  <si>
    <t>замена труб-розлива д. 63</t>
  </si>
  <si>
    <t>смена труб ГВС  и ХВС д.20 ПП</t>
  </si>
  <si>
    <t>смена труб ГВС и ХВС д.32 ПП</t>
  </si>
  <si>
    <t>утепление труб в подъезде</t>
  </si>
  <si>
    <t>1 м2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</si>
  <si>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</si>
  <si>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</si>
  <si>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</si>
  <si>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</si>
  <si>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</si>
  <si>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</si>
  <si>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</si>
  <si>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</si>
  <si>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 на 31.12.2020 г.</t>
  </si>
  <si>
    <t>Установка пластиковых окон 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</si>
</sst>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3" fontId="2" fillId="0" borderId="0" xfId="3" applyFont="1" applyFill="1" applyAlignment="1">
      <alignment vertical="center"/>
    </xf>
    <xf numFmtId="0" fontId="0" fillId="3" borderId="0" xfId="0" applyFill="1"/>
    <xf numFmtId="0" fontId="8" fillId="4" borderId="0" xfId="0" applyFont="1" applyFill="1"/>
    <xf numFmtId="0" fontId="9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43" fontId="8" fillId="4" borderId="0" xfId="3" applyFont="1" applyFill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>
      <alignment horizontal="center" vertical="center" wrapText="1"/>
    </xf>
    <xf numFmtId="43" fontId="10" fillId="4" borderId="2" xfId="3" applyFont="1" applyFill="1" applyBorder="1" applyAlignment="1">
      <alignment vertical="center" wrapText="1"/>
    </xf>
    <xf numFmtId="0" fontId="11" fillId="4" borderId="2" xfId="2" applyFont="1" applyFill="1" applyBorder="1" applyAlignment="1" applyProtection="1">
      <alignment horizontal="center" vertical="center"/>
    </xf>
    <xf numFmtId="43" fontId="10" fillId="4" borderId="2" xfId="3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2" xfId="1" applyFont="1" applyFill="1" applyBorder="1" applyAlignment="1">
      <alignment horizontal="left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vertical="center" wrapText="1"/>
    </xf>
    <xf numFmtId="43" fontId="12" fillId="4" borderId="2" xfId="3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vertical="center"/>
    </xf>
    <xf numFmtId="43" fontId="10" fillId="4" borderId="2" xfId="3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4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4" fillId="4" borderId="0" xfId="0" applyFont="1" applyFill="1"/>
    <xf numFmtId="0" fontId="6" fillId="4" borderId="2" xfId="0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164" fontId="4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43" fontId="2" fillId="4" borderId="0" xfId="3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3" fontId="2" fillId="4" borderId="0" xfId="3" applyFont="1" applyFill="1" applyAlignment="1">
      <alignment horizontal="center" vertical="center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9" fontId="0" fillId="3" borderId="4" xfId="0" applyNumberFormat="1" applyFill="1" applyBorder="1"/>
    <xf numFmtId="165" fontId="0" fillId="3" borderId="4" xfId="0" applyNumberFormat="1" applyFill="1" applyBorder="1"/>
    <xf numFmtId="49" fontId="0" fillId="4" borderId="4" xfId="0" applyNumberFormat="1" applyFill="1" applyBorder="1"/>
    <xf numFmtId="165" fontId="0" fillId="4" borderId="4" xfId="0" applyNumberFormat="1" applyFill="1" applyBorder="1"/>
    <xf numFmtId="0" fontId="0" fillId="4" borderId="0" xfId="0" applyFill="1"/>
    <xf numFmtId="0" fontId="7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8" fillId="4" borderId="3" xfId="3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C6" sqref="C6"/>
    </sheetView>
  </sheetViews>
  <sheetFormatPr defaultRowHeight="15" outlineLevelRow="1" x14ac:dyDescent="0.25"/>
  <cols>
    <col min="1" max="1" width="64.7109375" style="5" customWidth="1"/>
    <col min="2" max="2" width="15.5703125" style="2" hidden="1" customWidth="1"/>
    <col min="3" max="3" width="20.42578125" style="6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8" customFormat="1" ht="66.75" customHeight="1" x14ac:dyDescent="0.25">
      <c r="A1" s="61" t="s">
        <v>9</v>
      </c>
      <c r="B1" s="61"/>
      <c r="C1" s="61"/>
      <c r="D1" s="61"/>
      <c r="E1" s="61"/>
    </row>
    <row r="2" spans="1:5" s="8" customFormat="1" ht="15.75" x14ac:dyDescent="0.25">
      <c r="A2" s="9" t="s">
        <v>34</v>
      </c>
      <c r="B2" s="10" t="s">
        <v>31</v>
      </c>
      <c r="C2" s="63" t="s">
        <v>107</v>
      </c>
      <c r="D2" s="63"/>
      <c r="E2" s="11"/>
    </row>
    <row r="3" spans="1:5" s="17" customFormat="1" ht="57" x14ac:dyDescent="0.25">
      <c r="A3" s="12" t="s">
        <v>3</v>
      </c>
      <c r="B3" s="13" t="s">
        <v>0</v>
      </c>
      <c r="C3" s="14" t="s">
        <v>32</v>
      </c>
      <c r="D3" s="15" t="s">
        <v>1</v>
      </c>
      <c r="E3" s="16" t="s">
        <v>2</v>
      </c>
    </row>
    <row r="4" spans="1:5" s="17" customFormat="1" x14ac:dyDescent="0.25">
      <c r="A4" s="64" t="s">
        <v>38</v>
      </c>
      <c r="B4" s="65"/>
      <c r="C4" s="65"/>
      <c r="D4" s="65"/>
      <c r="E4" s="66"/>
    </row>
    <row r="5" spans="1:5" s="17" customFormat="1" x14ac:dyDescent="0.25">
      <c r="A5" s="12" t="s">
        <v>108</v>
      </c>
      <c r="B5" s="13"/>
      <c r="C5" s="14">
        <v>928204.44</v>
      </c>
      <c r="D5" s="52" t="s">
        <v>48</v>
      </c>
      <c r="E5" s="16"/>
    </row>
    <row r="6" spans="1:5" s="17" customFormat="1" x14ac:dyDescent="0.25">
      <c r="A6" s="12" t="s">
        <v>109</v>
      </c>
      <c r="B6" s="13"/>
      <c r="C6" s="14">
        <v>962856.54</v>
      </c>
      <c r="D6" s="52" t="s">
        <v>48</v>
      </c>
      <c r="E6" s="16"/>
    </row>
    <row r="7" spans="1:5" s="17" customFormat="1" x14ac:dyDescent="0.25">
      <c r="A7" s="12" t="s">
        <v>110</v>
      </c>
      <c r="B7" s="13"/>
      <c r="C7" s="14">
        <f>C6-C5</f>
        <v>34652.100000000093</v>
      </c>
      <c r="D7" s="52" t="s">
        <v>48</v>
      </c>
      <c r="E7" s="16"/>
    </row>
    <row r="8" spans="1:5" s="17" customFormat="1" x14ac:dyDescent="0.25">
      <c r="A8" s="12" t="s">
        <v>10</v>
      </c>
      <c r="B8" s="13"/>
      <c r="C8" s="14">
        <f>C9</f>
        <v>13543.68</v>
      </c>
      <c r="D8" s="52" t="s">
        <v>48</v>
      </c>
      <c r="E8" s="16"/>
    </row>
    <row r="9" spans="1:5" s="17" customFormat="1" x14ac:dyDescent="0.25">
      <c r="A9" s="18" t="s">
        <v>11</v>
      </c>
      <c r="B9" s="19"/>
      <c r="C9" s="20">
        <f>528.64*12+600*12</f>
        <v>13543.68</v>
      </c>
      <c r="D9" s="52" t="s">
        <v>48</v>
      </c>
      <c r="E9" s="21"/>
    </row>
    <row r="10" spans="1:5" s="17" customFormat="1" x14ac:dyDescent="0.25">
      <c r="A10" s="22" t="s">
        <v>111</v>
      </c>
      <c r="B10" s="23"/>
      <c r="C10" s="24">
        <f>C5+C8-C9</f>
        <v>928204.44</v>
      </c>
      <c r="D10" s="52" t="s">
        <v>48</v>
      </c>
      <c r="E10" s="21"/>
    </row>
    <row r="11" spans="1:5" s="17" customFormat="1" x14ac:dyDescent="0.25">
      <c r="A11" s="62" t="s">
        <v>12</v>
      </c>
      <c r="B11" s="62"/>
      <c r="C11" s="62"/>
      <c r="D11" s="62"/>
      <c r="E11" s="62"/>
    </row>
    <row r="12" spans="1:5" s="17" customFormat="1" ht="15.75" thickBot="1" x14ac:dyDescent="0.3">
      <c r="A12" s="25" t="s">
        <v>13</v>
      </c>
      <c r="B12" s="26" t="e">
        <f>#REF!</f>
        <v>#REF!</v>
      </c>
      <c r="C12" s="27">
        <f>C13+C14</f>
        <v>159737.58000000002</v>
      </c>
      <c r="D12" s="28"/>
      <c r="E12" s="29"/>
    </row>
    <row r="13" spans="1:5" s="50" customFormat="1" ht="15.75" thickBot="1" x14ac:dyDescent="0.3">
      <c r="A13" s="53" t="s">
        <v>87</v>
      </c>
      <c r="B13" s="53"/>
      <c r="C13" s="54">
        <v>78186.3</v>
      </c>
      <c r="D13" s="53" t="s">
        <v>6</v>
      </c>
      <c r="E13" s="54">
        <v>19794</v>
      </c>
    </row>
    <row r="14" spans="1:5" s="50" customFormat="1" ht="15.75" thickBot="1" x14ac:dyDescent="0.3">
      <c r="A14" s="53" t="s">
        <v>88</v>
      </c>
      <c r="B14" s="53"/>
      <c r="C14" s="54">
        <v>81551.28</v>
      </c>
      <c r="D14" s="53" t="s">
        <v>5</v>
      </c>
      <c r="E14" s="54">
        <v>19794</v>
      </c>
    </row>
    <row r="15" spans="1:5" s="17" customFormat="1" ht="29.25" thickBot="1" x14ac:dyDescent="0.3">
      <c r="A15" s="25" t="s">
        <v>14</v>
      </c>
      <c r="B15" s="26">
        <f>B17</f>
        <v>0</v>
      </c>
      <c r="C15" s="27">
        <f>C17+C16</f>
        <v>70469.540000000008</v>
      </c>
      <c r="D15" s="28"/>
      <c r="E15" s="29"/>
    </row>
    <row r="16" spans="1:5" s="50" customFormat="1" ht="15.75" thickBot="1" x14ac:dyDescent="0.3">
      <c r="A16" s="53" t="s">
        <v>83</v>
      </c>
      <c r="B16" s="53"/>
      <c r="C16" s="54">
        <v>32857.71</v>
      </c>
      <c r="D16" s="53" t="s">
        <v>5</v>
      </c>
      <c r="E16" s="54">
        <v>19793.8</v>
      </c>
    </row>
    <row r="17" spans="1:5" s="50" customFormat="1" ht="15.75" thickBot="1" x14ac:dyDescent="0.3">
      <c r="A17" s="53" t="s">
        <v>84</v>
      </c>
      <c r="B17" s="53"/>
      <c r="C17" s="54">
        <v>37611.83</v>
      </c>
      <c r="D17" s="53" t="s">
        <v>5</v>
      </c>
      <c r="E17" s="54">
        <v>19795.7</v>
      </c>
    </row>
    <row r="18" spans="1:5" s="17" customFormat="1" ht="15.75" thickBot="1" x14ac:dyDescent="0.3">
      <c r="A18" s="25" t="s">
        <v>15</v>
      </c>
      <c r="B18" s="30" t="e">
        <f>B19+#REF!</f>
        <v>#REF!</v>
      </c>
      <c r="C18" s="27">
        <f>C19</f>
        <v>7372.38</v>
      </c>
      <c r="D18" s="31"/>
      <c r="E18" s="32"/>
    </row>
    <row r="19" spans="1:5" s="50" customFormat="1" ht="15.75" thickBot="1" x14ac:dyDescent="0.3">
      <c r="A19" s="53" t="s">
        <v>53</v>
      </c>
      <c r="B19" s="53"/>
      <c r="C19" s="54">
        <v>7372.38</v>
      </c>
      <c r="D19" s="53" t="s">
        <v>16</v>
      </c>
      <c r="E19" s="54">
        <v>114</v>
      </c>
    </row>
    <row r="20" spans="1:5" s="17" customFormat="1" ht="43.5" thickBot="1" x14ac:dyDescent="0.3">
      <c r="A20" s="25" t="s">
        <v>17</v>
      </c>
      <c r="B20" s="26"/>
      <c r="C20" s="27">
        <f>SUM(C21:C26)</f>
        <v>22367.22</v>
      </c>
      <c r="D20" s="28"/>
      <c r="E20" s="29"/>
    </row>
    <row r="21" spans="1:5" s="50" customFormat="1" ht="15.75" thickBot="1" x14ac:dyDescent="0.3">
      <c r="A21" s="53" t="s">
        <v>54</v>
      </c>
      <c r="B21" s="53"/>
      <c r="C21" s="54">
        <v>1979.4</v>
      </c>
      <c r="D21" s="53" t="s">
        <v>5</v>
      </c>
      <c r="E21" s="54">
        <v>19794</v>
      </c>
    </row>
    <row r="22" spans="1:5" s="50" customFormat="1" ht="15.75" thickBot="1" x14ac:dyDescent="0.3">
      <c r="A22" s="53" t="s">
        <v>55</v>
      </c>
      <c r="B22" s="53"/>
      <c r="C22" s="54">
        <v>1781.46</v>
      </c>
      <c r="D22" s="53" t="s">
        <v>5</v>
      </c>
      <c r="E22" s="54">
        <v>19794</v>
      </c>
    </row>
    <row r="23" spans="1:5" s="50" customFormat="1" ht="15.75" thickBot="1" x14ac:dyDescent="0.3">
      <c r="A23" s="53" t="s">
        <v>94</v>
      </c>
      <c r="B23" s="53"/>
      <c r="C23" s="54">
        <v>1781.46</v>
      </c>
      <c r="D23" s="53" t="s">
        <v>5</v>
      </c>
      <c r="E23" s="54">
        <v>19794</v>
      </c>
    </row>
    <row r="24" spans="1:5" s="50" customFormat="1" ht="15.75" thickBot="1" x14ac:dyDescent="0.3">
      <c r="A24" s="53" t="s">
        <v>95</v>
      </c>
      <c r="B24" s="53"/>
      <c r="C24" s="54">
        <v>1781.46</v>
      </c>
      <c r="D24" s="53" t="s">
        <v>5</v>
      </c>
      <c r="E24" s="54">
        <v>19794</v>
      </c>
    </row>
    <row r="25" spans="1:5" s="50" customFormat="1" ht="15.75" thickBot="1" x14ac:dyDescent="0.3">
      <c r="A25" s="53" t="s">
        <v>98</v>
      </c>
      <c r="B25" s="53"/>
      <c r="C25" s="54">
        <v>7521.72</v>
      </c>
      <c r="D25" s="53" t="s">
        <v>5</v>
      </c>
      <c r="E25" s="54">
        <v>19794</v>
      </c>
    </row>
    <row r="26" spans="1:5" s="50" customFormat="1" ht="15.75" thickBot="1" x14ac:dyDescent="0.3">
      <c r="A26" s="53" t="s">
        <v>99</v>
      </c>
      <c r="B26" s="53"/>
      <c r="C26" s="54">
        <v>7521.72</v>
      </c>
      <c r="D26" s="53" t="s">
        <v>5</v>
      </c>
      <c r="E26" s="54">
        <v>19794</v>
      </c>
    </row>
    <row r="27" spans="1:5" s="17" customFormat="1" ht="43.5" outlineLevel="1" thickBot="1" x14ac:dyDescent="0.3">
      <c r="A27" s="25" t="s">
        <v>18</v>
      </c>
      <c r="B27" s="33"/>
      <c r="C27" s="34">
        <f>SUM(C28:C34)</f>
        <v>147698.30333333337</v>
      </c>
      <c r="D27" s="35"/>
      <c r="E27" s="35"/>
    </row>
    <row r="28" spans="1:5" s="50" customFormat="1" ht="15.75" thickBot="1" x14ac:dyDescent="0.3">
      <c r="A28" s="53" t="s">
        <v>72</v>
      </c>
      <c r="B28" s="53"/>
      <c r="C28" s="54">
        <v>62968.33</v>
      </c>
      <c r="D28" s="53" t="s">
        <v>73</v>
      </c>
      <c r="E28" s="54">
        <v>1</v>
      </c>
    </row>
    <row r="29" spans="1:5" s="50" customFormat="1" ht="15.75" thickBot="1" x14ac:dyDescent="0.3">
      <c r="A29" s="53" t="s">
        <v>74</v>
      </c>
      <c r="B29" s="53"/>
      <c r="C29" s="54">
        <v>627.84</v>
      </c>
      <c r="D29" s="53" t="s">
        <v>42</v>
      </c>
      <c r="E29" s="54">
        <v>1</v>
      </c>
    </row>
    <row r="30" spans="1:5" s="50" customFormat="1" ht="15.75" thickBot="1" x14ac:dyDescent="0.3">
      <c r="A30" s="53" t="s">
        <v>43</v>
      </c>
      <c r="B30" s="53"/>
      <c r="C30" s="54">
        <v>555.79999999999995</v>
      </c>
      <c r="D30" s="53" t="s">
        <v>42</v>
      </c>
      <c r="E30" s="54">
        <v>7</v>
      </c>
    </row>
    <row r="31" spans="1:5" s="50" customFormat="1" ht="15.75" thickBot="1" x14ac:dyDescent="0.3">
      <c r="A31" s="53" t="s">
        <v>59</v>
      </c>
      <c r="B31" s="53"/>
      <c r="C31" s="54">
        <v>3598.77</v>
      </c>
      <c r="D31" s="53" t="s">
        <v>60</v>
      </c>
      <c r="E31" s="54">
        <v>1</v>
      </c>
    </row>
    <row r="32" spans="1:5" s="50" customFormat="1" ht="15.75" thickBot="1" x14ac:dyDescent="0.3">
      <c r="A32" s="53" t="s">
        <v>116</v>
      </c>
      <c r="B32" s="53"/>
      <c r="C32" s="54">
        <f>90853/1.2</f>
        <v>75710.833333333343</v>
      </c>
      <c r="D32" s="53" t="s">
        <v>73</v>
      </c>
      <c r="E32" s="54">
        <v>1</v>
      </c>
    </row>
    <row r="33" spans="1:6" s="50" customFormat="1" ht="15.75" thickBot="1" x14ac:dyDescent="0.3">
      <c r="A33" s="53" t="s">
        <v>47</v>
      </c>
      <c r="B33" s="53"/>
      <c r="C33" s="54">
        <v>2977.72</v>
      </c>
      <c r="D33" s="53" t="s">
        <v>5</v>
      </c>
      <c r="E33" s="54">
        <v>4</v>
      </c>
    </row>
    <row r="34" spans="1:6" s="50" customFormat="1" ht="15.75" thickBot="1" x14ac:dyDescent="0.3">
      <c r="A34" s="53" t="s">
        <v>101</v>
      </c>
      <c r="B34" s="53"/>
      <c r="C34" s="54">
        <v>1259.01</v>
      </c>
      <c r="D34" s="53" t="s">
        <v>42</v>
      </c>
      <c r="E34" s="54">
        <v>3</v>
      </c>
    </row>
    <row r="35" spans="1:6" s="17" customFormat="1" ht="43.5" thickBot="1" x14ac:dyDescent="0.3">
      <c r="A35" s="25" t="s">
        <v>19</v>
      </c>
      <c r="B35" s="26">
        <f>SUM(B41:B48)</f>
        <v>0</v>
      </c>
      <c r="C35" s="27">
        <f>SUM(C36:C62)</f>
        <v>172402.12</v>
      </c>
      <c r="D35" s="28"/>
      <c r="E35" s="29"/>
      <c r="F35" s="36" t="s">
        <v>4</v>
      </c>
    </row>
    <row r="36" spans="1:6" s="50" customFormat="1" ht="15.75" thickBot="1" x14ac:dyDescent="0.3">
      <c r="A36" s="53" t="s">
        <v>90</v>
      </c>
      <c r="B36" s="53"/>
      <c r="C36" s="54">
        <v>507.12</v>
      </c>
      <c r="D36" s="53" t="s">
        <v>91</v>
      </c>
      <c r="E36" s="54">
        <v>1</v>
      </c>
    </row>
    <row r="37" spans="1:6" s="50" customFormat="1" ht="15.75" thickBot="1" x14ac:dyDescent="0.3">
      <c r="A37" s="53" t="s">
        <v>92</v>
      </c>
      <c r="B37" s="53"/>
      <c r="C37" s="54">
        <v>679.35</v>
      </c>
      <c r="D37" s="53" t="s">
        <v>91</v>
      </c>
      <c r="E37" s="54">
        <v>1</v>
      </c>
    </row>
    <row r="38" spans="1:6" s="50" customFormat="1" ht="15.75" thickBot="1" x14ac:dyDescent="0.3">
      <c r="A38" s="53" t="s">
        <v>93</v>
      </c>
      <c r="B38" s="53"/>
      <c r="C38" s="54">
        <v>856.7</v>
      </c>
      <c r="D38" s="53" t="s">
        <v>42</v>
      </c>
      <c r="E38" s="54">
        <v>5</v>
      </c>
    </row>
    <row r="39" spans="1:6" s="50" customFormat="1" ht="15.75" thickBot="1" x14ac:dyDescent="0.3">
      <c r="A39" s="53" t="s">
        <v>96</v>
      </c>
      <c r="B39" s="53"/>
      <c r="C39" s="54">
        <v>5605.47</v>
      </c>
      <c r="D39" s="53" t="s">
        <v>42</v>
      </c>
      <c r="E39" s="54">
        <v>1</v>
      </c>
    </row>
    <row r="40" spans="1:6" s="50" customFormat="1" ht="15.75" thickBot="1" x14ac:dyDescent="0.3">
      <c r="A40" s="53" t="s">
        <v>97</v>
      </c>
      <c r="B40" s="53"/>
      <c r="C40" s="54">
        <v>1492.34</v>
      </c>
      <c r="D40" s="53" t="s">
        <v>42</v>
      </c>
      <c r="E40" s="54">
        <v>1</v>
      </c>
    </row>
    <row r="41" spans="1:6" s="50" customFormat="1" ht="15.75" thickBot="1" x14ac:dyDescent="0.3">
      <c r="A41" s="53" t="s">
        <v>102</v>
      </c>
      <c r="B41" s="53"/>
      <c r="C41" s="54">
        <v>1196.99</v>
      </c>
      <c r="D41" s="53" t="s">
        <v>6</v>
      </c>
      <c r="E41" s="54">
        <v>1.5</v>
      </c>
    </row>
    <row r="42" spans="1:6" s="50" customFormat="1" ht="15.75" thickBot="1" x14ac:dyDescent="0.3">
      <c r="A42" s="53" t="s">
        <v>103</v>
      </c>
      <c r="B42" s="53"/>
      <c r="C42" s="54">
        <v>1650</v>
      </c>
      <c r="D42" s="53" t="s">
        <v>6</v>
      </c>
      <c r="E42" s="54">
        <v>1</v>
      </c>
    </row>
    <row r="43" spans="1:6" s="50" customFormat="1" ht="15.75" thickBot="1" x14ac:dyDescent="0.3">
      <c r="A43" s="53" t="s">
        <v>104</v>
      </c>
      <c r="B43" s="53"/>
      <c r="C43" s="54">
        <v>1504</v>
      </c>
      <c r="D43" s="53" t="s">
        <v>6</v>
      </c>
      <c r="E43" s="54">
        <v>1</v>
      </c>
    </row>
    <row r="44" spans="1:6" s="50" customFormat="1" ht="15.75" thickBot="1" x14ac:dyDescent="0.3">
      <c r="A44" s="53" t="s">
        <v>105</v>
      </c>
      <c r="B44" s="53"/>
      <c r="C44" s="54">
        <v>1440</v>
      </c>
      <c r="D44" s="53" t="s">
        <v>106</v>
      </c>
      <c r="E44" s="54">
        <v>3</v>
      </c>
    </row>
    <row r="45" spans="1:6" s="50" customFormat="1" ht="15.75" thickBot="1" x14ac:dyDescent="0.3">
      <c r="A45" s="53" t="s">
        <v>63</v>
      </c>
      <c r="B45" s="53"/>
      <c r="C45" s="54">
        <v>1525.72</v>
      </c>
      <c r="D45" s="53" t="s">
        <v>45</v>
      </c>
      <c r="E45" s="54">
        <v>4</v>
      </c>
    </row>
    <row r="46" spans="1:6" s="50" customFormat="1" ht="15.75" thickBot="1" x14ac:dyDescent="0.3">
      <c r="A46" s="53" t="s">
        <v>64</v>
      </c>
      <c r="B46" s="53"/>
      <c r="C46" s="54">
        <v>1117.43</v>
      </c>
      <c r="D46" s="53" t="s">
        <v>42</v>
      </c>
      <c r="E46" s="54">
        <v>1</v>
      </c>
    </row>
    <row r="47" spans="1:6" s="50" customFormat="1" ht="15.75" thickBot="1" x14ac:dyDescent="0.3">
      <c r="A47" s="53" t="s">
        <v>65</v>
      </c>
      <c r="B47" s="53"/>
      <c r="C47" s="54">
        <v>1254.24</v>
      </c>
      <c r="D47" s="53" t="s">
        <v>6</v>
      </c>
      <c r="E47" s="54">
        <v>9</v>
      </c>
    </row>
    <row r="48" spans="1:6" s="50" customFormat="1" ht="15.75" thickBot="1" x14ac:dyDescent="0.3">
      <c r="A48" s="53" t="s">
        <v>44</v>
      </c>
      <c r="B48" s="53"/>
      <c r="C48" s="54">
        <v>10344.11</v>
      </c>
      <c r="D48" s="53" t="s">
        <v>33</v>
      </c>
      <c r="E48" s="54">
        <v>1</v>
      </c>
    </row>
    <row r="49" spans="1:5" s="50" customFormat="1" ht="15.75" thickBot="1" x14ac:dyDescent="0.3">
      <c r="A49" s="53" t="s">
        <v>66</v>
      </c>
      <c r="B49" s="53"/>
      <c r="C49" s="54">
        <v>13.28</v>
      </c>
      <c r="D49" s="53" t="s">
        <v>6</v>
      </c>
      <c r="E49" s="54">
        <v>0.11</v>
      </c>
    </row>
    <row r="50" spans="1:5" s="50" customFormat="1" ht="15.75" thickBot="1" x14ac:dyDescent="0.3">
      <c r="A50" s="53" t="s">
        <v>68</v>
      </c>
      <c r="B50" s="53"/>
      <c r="C50" s="54">
        <v>106708.33</v>
      </c>
      <c r="D50" s="53" t="s">
        <v>69</v>
      </c>
      <c r="E50" s="54">
        <v>1</v>
      </c>
    </row>
    <row r="51" spans="1:5" s="50" customFormat="1" ht="15.75" thickBot="1" x14ac:dyDescent="0.3">
      <c r="A51" s="53" t="s">
        <v>70</v>
      </c>
      <c r="B51" s="53"/>
      <c r="C51" s="54">
        <v>1422</v>
      </c>
      <c r="D51" s="53" t="s">
        <v>33</v>
      </c>
      <c r="E51" s="54">
        <v>1</v>
      </c>
    </row>
    <row r="52" spans="1:5" s="50" customFormat="1" ht="15.75" thickBot="1" x14ac:dyDescent="0.3">
      <c r="A52" s="53" t="s">
        <v>75</v>
      </c>
      <c r="B52" s="53"/>
      <c r="C52" s="54">
        <v>972.26</v>
      </c>
      <c r="D52" s="53" t="s">
        <v>6</v>
      </c>
      <c r="E52" s="54">
        <v>1.2</v>
      </c>
    </row>
    <row r="53" spans="1:5" s="50" customFormat="1" ht="15.75" thickBot="1" x14ac:dyDescent="0.3">
      <c r="A53" s="53" t="s">
        <v>76</v>
      </c>
      <c r="B53" s="53"/>
      <c r="C53" s="54">
        <v>205.37</v>
      </c>
      <c r="D53" s="53" t="s">
        <v>42</v>
      </c>
      <c r="E53" s="54">
        <v>1</v>
      </c>
    </row>
    <row r="54" spans="1:5" s="50" customFormat="1" ht="15.75" thickBot="1" x14ac:dyDescent="0.3">
      <c r="A54" s="53" t="s">
        <v>77</v>
      </c>
      <c r="B54" s="53"/>
      <c r="C54" s="54">
        <v>609.99</v>
      </c>
      <c r="D54" s="53" t="s">
        <v>42</v>
      </c>
      <c r="E54" s="54">
        <v>1</v>
      </c>
    </row>
    <row r="55" spans="1:5" s="50" customFormat="1" ht="15.75" thickBot="1" x14ac:dyDescent="0.3">
      <c r="A55" s="53" t="s">
        <v>46</v>
      </c>
      <c r="B55" s="53"/>
      <c r="C55" s="54">
        <v>1908.82</v>
      </c>
      <c r="D55" s="53" t="s">
        <v>42</v>
      </c>
      <c r="E55" s="54">
        <v>2</v>
      </c>
    </row>
    <row r="56" spans="1:5" s="50" customFormat="1" ht="15.75" thickBot="1" x14ac:dyDescent="0.3">
      <c r="A56" s="53" t="s">
        <v>57</v>
      </c>
      <c r="B56" s="53"/>
      <c r="C56" s="54">
        <v>491.52</v>
      </c>
      <c r="D56" s="53" t="s">
        <v>33</v>
      </c>
      <c r="E56" s="54">
        <v>1</v>
      </c>
    </row>
    <row r="57" spans="1:5" s="50" customFormat="1" ht="15.75" thickBot="1" x14ac:dyDescent="0.3">
      <c r="A57" s="53" t="s">
        <v>20</v>
      </c>
      <c r="B57" s="53"/>
      <c r="C57" s="54">
        <v>5665.52</v>
      </c>
      <c r="D57" s="53" t="s">
        <v>21</v>
      </c>
      <c r="E57" s="54">
        <v>7</v>
      </c>
    </row>
    <row r="58" spans="1:5" s="50" customFormat="1" ht="15.75" thickBot="1" x14ac:dyDescent="0.3">
      <c r="A58" s="53" t="s">
        <v>58</v>
      </c>
      <c r="B58" s="53"/>
      <c r="C58" s="54">
        <v>691.06</v>
      </c>
      <c r="D58" s="53" t="s">
        <v>42</v>
      </c>
      <c r="E58" s="54">
        <v>2</v>
      </c>
    </row>
    <row r="59" spans="1:5" s="50" customFormat="1" ht="15.75" thickBot="1" x14ac:dyDescent="0.3">
      <c r="A59" s="53" t="s">
        <v>52</v>
      </c>
      <c r="B59" s="53"/>
      <c r="C59" s="54">
        <v>1405.88</v>
      </c>
      <c r="D59" s="53" t="s">
        <v>42</v>
      </c>
      <c r="E59" s="54">
        <v>1</v>
      </c>
    </row>
    <row r="60" spans="1:5" s="50" customFormat="1" ht="15.75" thickBot="1" x14ac:dyDescent="0.3">
      <c r="A60" s="53" t="s">
        <v>39</v>
      </c>
      <c r="B60" s="53"/>
      <c r="C60" s="54">
        <v>12477.3</v>
      </c>
      <c r="D60" s="53" t="s">
        <v>40</v>
      </c>
      <c r="E60" s="54">
        <v>22</v>
      </c>
    </row>
    <row r="61" spans="1:5" s="50" customFormat="1" ht="15.75" thickBot="1" x14ac:dyDescent="0.3">
      <c r="A61" s="53" t="s">
        <v>78</v>
      </c>
      <c r="B61" s="53"/>
      <c r="C61" s="54">
        <v>9039.0400000000009</v>
      </c>
      <c r="D61" s="53" t="s">
        <v>6</v>
      </c>
      <c r="E61" s="54">
        <v>6.01</v>
      </c>
    </row>
    <row r="62" spans="1:5" s="60" customFormat="1" ht="15.75" thickBot="1" x14ac:dyDescent="0.3">
      <c r="A62" s="58" t="s">
        <v>100</v>
      </c>
      <c r="B62" s="58"/>
      <c r="C62" s="59">
        <v>1618.28</v>
      </c>
      <c r="D62" s="58" t="s">
        <v>42</v>
      </c>
      <c r="E62" s="59">
        <v>2</v>
      </c>
    </row>
    <row r="63" spans="1:5" s="17" customFormat="1" ht="28.5" x14ac:dyDescent="0.25">
      <c r="A63" s="25" t="s">
        <v>22</v>
      </c>
      <c r="B63" s="26" t="e">
        <f>#REF!+#REF!</f>
        <v>#REF!</v>
      </c>
      <c r="C63" s="27">
        <v>0</v>
      </c>
      <c r="D63" s="28"/>
      <c r="E63" s="29"/>
    </row>
    <row r="64" spans="1:5" s="17" customFormat="1" ht="28.5" x14ac:dyDescent="0.25">
      <c r="A64" s="25" t="s">
        <v>23</v>
      </c>
      <c r="B64" s="26" t="e">
        <f>SUM(#REF!)</f>
        <v>#REF!</v>
      </c>
      <c r="C64" s="27">
        <v>0</v>
      </c>
      <c r="D64" s="28"/>
      <c r="E64" s="29"/>
    </row>
    <row r="65" spans="1:5" s="17" customFormat="1" ht="28.5" x14ac:dyDescent="0.25">
      <c r="A65" s="25" t="s">
        <v>24</v>
      </c>
      <c r="B65" s="26" t="e">
        <f>#REF!</f>
        <v>#REF!</v>
      </c>
      <c r="C65" s="27">
        <v>0</v>
      </c>
      <c r="D65" s="28"/>
      <c r="E65" s="29"/>
    </row>
    <row r="66" spans="1:5" s="17" customFormat="1" ht="28.5" x14ac:dyDescent="0.25">
      <c r="A66" s="25" t="s">
        <v>25</v>
      </c>
      <c r="B66" s="26" t="e">
        <f>#REF!+#REF!</f>
        <v>#REF!</v>
      </c>
      <c r="C66" s="27">
        <f>0</f>
        <v>0</v>
      </c>
      <c r="D66" s="28"/>
      <c r="E66" s="29"/>
    </row>
    <row r="67" spans="1:5" s="17" customFormat="1" ht="29.25" thickBot="1" x14ac:dyDescent="0.3">
      <c r="A67" s="25" t="s">
        <v>26</v>
      </c>
      <c r="B67" s="26" t="e">
        <f>#REF!</f>
        <v>#REF!</v>
      </c>
      <c r="C67" s="27">
        <f>C68+C69</f>
        <v>9501.119999999999</v>
      </c>
      <c r="D67" s="28"/>
      <c r="E67" s="29"/>
    </row>
    <row r="68" spans="1:5" s="50" customFormat="1" ht="15.75" thickBot="1" x14ac:dyDescent="0.3">
      <c r="A68" s="53" t="s">
        <v>81</v>
      </c>
      <c r="B68" s="53"/>
      <c r="C68" s="54">
        <v>4552.62</v>
      </c>
      <c r="D68" s="53" t="s">
        <v>5</v>
      </c>
      <c r="E68" s="54">
        <v>19794</v>
      </c>
    </row>
    <row r="69" spans="1:5" s="50" customFormat="1" ht="15.75" thickBot="1" x14ac:dyDescent="0.3">
      <c r="A69" s="53" t="s">
        <v>82</v>
      </c>
      <c r="B69" s="53"/>
      <c r="C69" s="54">
        <v>4948.5</v>
      </c>
      <c r="D69" s="53" t="s">
        <v>5</v>
      </c>
      <c r="E69" s="54">
        <v>19794</v>
      </c>
    </row>
    <row r="70" spans="1:5" s="17" customFormat="1" ht="29.25" thickBot="1" x14ac:dyDescent="0.3">
      <c r="A70" s="25" t="s">
        <v>27</v>
      </c>
      <c r="B70" s="26" t="e">
        <f>B71+#REF!</f>
        <v>#REF!</v>
      </c>
      <c r="C70" s="27">
        <f>C71+C72</f>
        <v>36816.839999999997</v>
      </c>
      <c r="D70" s="28"/>
      <c r="E70" s="29"/>
    </row>
    <row r="71" spans="1:5" s="50" customFormat="1" ht="15.75" thickBot="1" x14ac:dyDescent="0.3">
      <c r="A71" s="53" t="s">
        <v>79</v>
      </c>
      <c r="B71" s="53"/>
      <c r="C71" s="54">
        <v>17814.599999999999</v>
      </c>
      <c r="D71" s="53" t="s">
        <v>6</v>
      </c>
      <c r="E71" s="54">
        <v>19794</v>
      </c>
    </row>
    <row r="72" spans="1:5" s="50" customFormat="1" ht="15.75" thickBot="1" x14ac:dyDescent="0.3">
      <c r="A72" s="53" t="s">
        <v>80</v>
      </c>
      <c r="B72" s="53"/>
      <c r="C72" s="54">
        <v>19002.240000000002</v>
      </c>
      <c r="D72" s="53" t="s">
        <v>5</v>
      </c>
      <c r="E72" s="54">
        <v>19794</v>
      </c>
    </row>
    <row r="73" spans="1:5" s="17" customFormat="1" ht="43.5" thickBot="1" x14ac:dyDescent="0.3">
      <c r="A73" s="25" t="s">
        <v>28</v>
      </c>
      <c r="B73" s="26">
        <f>B74</f>
        <v>0</v>
      </c>
      <c r="C73" s="27">
        <f>C74+C75</f>
        <v>6506.76</v>
      </c>
      <c r="D73" s="28"/>
      <c r="E73" s="29"/>
    </row>
    <row r="74" spans="1:5" s="50" customFormat="1" ht="15.75" thickBot="1" x14ac:dyDescent="0.3">
      <c r="A74" s="53" t="s">
        <v>41</v>
      </c>
      <c r="B74" s="53"/>
      <c r="C74" s="54">
        <v>4987.74</v>
      </c>
      <c r="D74" s="53" t="s">
        <v>5</v>
      </c>
      <c r="E74" s="54">
        <v>1714</v>
      </c>
    </row>
    <row r="75" spans="1:5" s="50" customFormat="1" ht="15.75" thickBot="1" x14ac:dyDescent="0.3">
      <c r="A75" s="53" t="s">
        <v>56</v>
      </c>
      <c r="B75" s="53"/>
      <c r="C75" s="54">
        <v>1519.02</v>
      </c>
      <c r="D75" s="53" t="s">
        <v>5</v>
      </c>
      <c r="E75" s="54">
        <v>730.3</v>
      </c>
    </row>
    <row r="76" spans="1:5" s="17" customFormat="1" ht="57.75" thickBot="1" x14ac:dyDescent="0.3">
      <c r="A76" s="25" t="s">
        <v>29</v>
      </c>
      <c r="B76" s="26">
        <f>SUM(B83:B83)</f>
        <v>0</v>
      </c>
      <c r="C76" s="27">
        <f>SUM(C77:C83)</f>
        <v>95859.14</v>
      </c>
      <c r="D76" s="28"/>
      <c r="E76" s="29"/>
    </row>
    <row r="77" spans="1:5" s="50" customFormat="1" ht="15.75" thickBot="1" x14ac:dyDescent="0.3">
      <c r="A77" s="53" t="s">
        <v>61</v>
      </c>
      <c r="B77" s="53"/>
      <c r="C77" s="54">
        <v>336.5</v>
      </c>
      <c r="D77" s="53" t="s">
        <v>5</v>
      </c>
      <c r="E77" s="54">
        <v>19794</v>
      </c>
    </row>
    <row r="78" spans="1:5" s="50" customFormat="1" ht="15.75" thickBot="1" x14ac:dyDescent="0.3">
      <c r="A78" s="53" t="s">
        <v>62</v>
      </c>
      <c r="B78" s="53"/>
      <c r="C78" s="54">
        <v>336.5</v>
      </c>
      <c r="D78" s="53" t="s">
        <v>5</v>
      </c>
      <c r="E78" s="54">
        <v>19794</v>
      </c>
    </row>
    <row r="79" spans="1:5" s="50" customFormat="1" ht="15.75" thickBot="1" x14ac:dyDescent="0.3">
      <c r="A79" s="53" t="s">
        <v>85</v>
      </c>
      <c r="B79" s="53"/>
      <c r="C79" s="54">
        <v>42654.98</v>
      </c>
      <c r="D79" s="53" t="s">
        <v>5</v>
      </c>
      <c r="E79" s="54">
        <v>17410.189999999999</v>
      </c>
    </row>
    <row r="80" spans="1:5" s="50" customFormat="1" ht="15.75" thickBot="1" x14ac:dyDescent="0.3">
      <c r="A80" s="53" t="s">
        <v>86</v>
      </c>
      <c r="B80" s="53"/>
      <c r="C80" s="54">
        <v>45367.29</v>
      </c>
      <c r="D80" s="53" t="s">
        <v>5</v>
      </c>
      <c r="E80" s="54">
        <v>16497.2</v>
      </c>
    </row>
    <row r="81" spans="1:5" s="50" customFormat="1" ht="15.75" thickBot="1" x14ac:dyDescent="0.3">
      <c r="A81" s="53" t="s">
        <v>67</v>
      </c>
      <c r="B81" s="53"/>
      <c r="C81" s="54">
        <v>5395</v>
      </c>
      <c r="D81" s="53" t="s">
        <v>45</v>
      </c>
      <c r="E81" s="54">
        <v>1</v>
      </c>
    </row>
    <row r="82" spans="1:5" s="50" customFormat="1" ht="15.75" thickBot="1" x14ac:dyDescent="0.3">
      <c r="A82" s="53" t="s">
        <v>89</v>
      </c>
      <c r="B82" s="53"/>
      <c r="C82" s="54">
        <v>1461.94</v>
      </c>
      <c r="D82" s="53" t="s">
        <v>42</v>
      </c>
      <c r="E82" s="54">
        <v>1</v>
      </c>
    </row>
    <row r="83" spans="1:5" s="50" customFormat="1" ht="15.75" thickBot="1" x14ac:dyDescent="0.3">
      <c r="A83" s="53" t="s">
        <v>71</v>
      </c>
      <c r="B83" s="53"/>
      <c r="C83" s="54">
        <v>306.93</v>
      </c>
      <c r="D83" s="53" t="s">
        <v>6</v>
      </c>
      <c r="E83" s="54">
        <v>0.5</v>
      </c>
    </row>
    <row r="84" spans="1:5" s="17" customFormat="1" x14ac:dyDescent="0.25">
      <c r="A84" s="25" t="s">
        <v>30</v>
      </c>
      <c r="B84" s="26">
        <f>B85</f>
        <v>4067.7966101694919</v>
      </c>
      <c r="C84" s="27">
        <f>C85</f>
        <v>4800</v>
      </c>
      <c r="D84" s="28"/>
      <c r="E84" s="29"/>
    </row>
    <row r="85" spans="1:5" s="17" customFormat="1" ht="30" x14ac:dyDescent="0.25">
      <c r="A85" s="37" t="s">
        <v>8</v>
      </c>
      <c r="B85" s="30">
        <f>C85/1.18</f>
        <v>4067.7966101694919</v>
      </c>
      <c r="C85" s="38">
        <f>E85*5*12</f>
        <v>4800</v>
      </c>
      <c r="D85" s="39" t="s">
        <v>7</v>
      </c>
      <c r="E85" s="31">
        <v>80</v>
      </c>
    </row>
    <row r="86" spans="1:5" s="17" customFormat="1" x14ac:dyDescent="0.25">
      <c r="A86" s="40" t="s">
        <v>112</v>
      </c>
      <c r="B86" s="41" t="e">
        <f>B12+B15+B18+B26+B35+B63+B64+B65+B66+B67+B70+B73+B76+B84</f>
        <v>#REF!</v>
      </c>
      <c r="C86" s="27">
        <f>C12+C15+C18+C20+C27+C35+C63+C64+C65+C66+C67+C70+C73+C76</f>
        <v>728731.00333333341</v>
      </c>
      <c r="D86" s="42" t="s">
        <v>48</v>
      </c>
      <c r="E86" s="29"/>
    </row>
    <row r="87" spans="1:5" s="17" customFormat="1" x14ac:dyDescent="0.25">
      <c r="A87" s="40" t="s">
        <v>113</v>
      </c>
      <c r="B87" s="43"/>
      <c r="C87" s="27">
        <f>C86*1.2+C84</f>
        <v>879277.20400000003</v>
      </c>
      <c r="D87" s="42" t="s">
        <v>48</v>
      </c>
      <c r="E87" s="29"/>
    </row>
    <row r="88" spans="1:5" s="17" customFormat="1" x14ac:dyDescent="0.25">
      <c r="A88" s="40" t="s">
        <v>114</v>
      </c>
      <c r="B88" s="43"/>
      <c r="C88" s="27">
        <f>C5+C8-C87</f>
        <v>62470.915999999968</v>
      </c>
      <c r="D88" s="42" t="s">
        <v>48</v>
      </c>
      <c r="E88" s="29"/>
    </row>
    <row r="89" spans="1:5" s="17" customFormat="1" ht="28.5" x14ac:dyDescent="0.25">
      <c r="A89" s="25" t="s">
        <v>115</v>
      </c>
      <c r="B89" s="43"/>
      <c r="C89" s="27">
        <f>C88+C7</f>
        <v>97123.016000000061</v>
      </c>
      <c r="D89" s="42" t="s">
        <v>48</v>
      </c>
      <c r="E89" s="44"/>
    </row>
    <row r="90" spans="1:5" s="17" customFormat="1" x14ac:dyDescent="0.25">
      <c r="A90" s="45"/>
      <c r="B90" s="46"/>
      <c r="C90" s="47"/>
      <c r="D90" s="48"/>
      <c r="E90" s="49"/>
    </row>
  </sheetData>
  <mergeCells count="4">
    <mergeCell ref="A1:E1"/>
    <mergeCell ref="A11:E11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opLeftCell="A37" workbookViewId="0">
      <selection activeCell="C65" sqref="C65"/>
    </sheetView>
  </sheetViews>
  <sheetFormatPr defaultRowHeight="15" x14ac:dyDescent="0.25"/>
  <cols>
    <col min="1" max="1" width="70.5703125" style="50" customWidth="1"/>
    <col min="2" max="2" width="70.5703125" style="50" hidden="1" customWidth="1"/>
    <col min="3" max="3" width="12.5703125" style="50" customWidth="1"/>
    <col min="4" max="4" width="20.5703125" style="50" customWidth="1"/>
    <col min="5" max="5" width="12.5703125" style="50" customWidth="1"/>
    <col min="6" max="16384" width="9.140625" style="50"/>
  </cols>
  <sheetData>
    <row r="2" spans="1:5" x14ac:dyDescent="0.25">
      <c r="A2" s="50" t="s">
        <v>49</v>
      </c>
    </row>
    <row r="3" spans="1:5" x14ac:dyDescent="0.25">
      <c r="A3" s="50" t="s">
        <v>50</v>
      </c>
    </row>
    <row r="4" spans="1:5" ht="15.75" thickBot="1" x14ac:dyDescent="0.3"/>
    <row r="5" spans="1:5" ht="15.75" thickBot="1" x14ac:dyDescent="0.3">
      <c r="A5" s="51" t="s">
        <v>35</v>
      </c>
      <c r="B5" s="51"/>
      <c r="C5" s="51" t="s">
        <v>51</v>
      </c>
      <c r="D5" s="51" t="s">
        <v>36</v>
      </c>
      <c r="E5" s="51" t="s">
        <v>37</v>
      </c>
    </row>
    <row r="6" spans="1:5" s="7" customFormat="1" ht="15.75" thickBot="1" x14ac:dyDescent="0.3">
      <c r="A6" s="56" t="s">
        <v>52</v>
      </c>
      <c r="B6" s="56"/>
      <c r="C6" s="57">
        <v>1405.88</v>
      </c>
      <c r="D6" s="56" t="s">
        <v>42</v>
      </c>
      <c r="E6" s="57">
        <v>1</v>
      </c>
    </row>
    <row r="7" spans="1:5" s="7" customFormat="1" ht="15.75" thickBot="1" x14ac:dyDescent="0.3">
      <c r="A7" s="56" t="s">
        <v>53</v>
      </c>
      <c r="B7" s="56"/>
      <c r="C7" s="57">
        <v>7372.38</v>
      </c>
      <c r="D7" s="56" t="s">
        <v>16</v>
      </c>
      <c r="E7" s="57">
        <v>114</v>
      </c>
    </row>
    <row r="8" spans="1:5" s="7" customFormat="1" ht="15.75" thickBot="1" x14ac:dyDescent="0.3">
      <c r="A8" s="56" t="s">
        <v>39</v>
      </c>
      <c r="B8" s="56"/>
      <c r="C8" s="57">
        <v>12477.3</v>
      </c>
      <c r="D8" s="56" t="s">
        <v>40</v>
      </c>
      <c r="E8" s="57">
        <v>22</v>
      </c>
    </row>
    <row r="9" spans="1:5" s="7" customFormat="1" ht="15.75" thickBot="1" x14ac:dyDescent="0.3">
      <c r="A9" s="56" t="s">
        <v>54</v>
      </c>
      <c r="B9" s="56"/>
      <c r="C9" s="57">
        <v>1979.4</v>
      </c>
      <c r="D9" s="56" t="s">
        <v>5</v>
      </c>
      <c r="E9" s="57">
        <v>19794</v>
      </c>
    </row>
    <row r="10" spans="1:5" s="7" customFormat="1" ht="15.75" thickBot="1" x14ac:dyDescent="0.3">
      <c r="A10" s="56" t="s">
        <v>55</v>
      </c>
      <c r="B10" s="56"/>
      <c r="C10" s="57">
        <v>1781.46</v>
      </c>
      <c r="D10" s="56" t="s">
        <v>5</v>
      </c>
      <c r="E10" s="57">
        <v>19794</v>
      </c>
    </row>
    <row r="11" spans="1:5" s="7" customFormat="1" ht="15.75" thickBot="1" x14ac:dyDescent="0.3">
      <c r="A11" s="56" t="s">
        <v>41</v>
      </c>
      <c r="B11" s="56"/>
      <c r="C11" s="57">
        <v>4987.74</v>
      </c>
      <c r="D11" s="56" t="s">
        <v>5</v>
      </c>
      <c r="E11" s="57">
        <v>1714</v>
      </c>
    </row>
    <row r="12" spans="1:5" s="7" customFormat="1" ht="15.75" thickBot="1" x14ac:dyDescent="0.3">
      <c r="A12" s="56" t="s">
        <v>56</v>
      </c>
      <c r="B12" s="56"/>
      <c r="C12" s="57">
        <v>1519.02</v>
      </c>
      <c r="D12" s="56" t="s">
        <v>5</v>
      </c>
      <c r="E12" s="57">
        <v>730.3</v>
      </c>
    </row>
    <row r="13" spans="1:5" s="7" customFormat="1" ht="15.75" thickBot="1" x14ac:dyDescent="0.3">
      <c r="A13" s="56" t="s">
        <v>57</v>
      </c>
      <c r="B13" s="56"/>
      <c r="C13" s="57">
        <v>491.52</v>
      </c>
      <c r="D13" s="56" t="s">
        <v>33</v>
      </c>
      <c r="E13" s="57">
        <v>1</v>
      </c>
    </row>
    <row r="14" spans="1:5" s="7" customFormat="1" ht="15.75" thickBot="1" x14ac:dyDescent="0.3">
      <c r="A14" s="56" t="s">
        <v>20</v>
      </c>
      <c r="B14" s="56"/>
      <c r="C14" s="57">
        <v>5665.52</v>
      </c>
      <c r="D14" s="56" t="s">
        <v>21</v>
      </c>
      <c r="E14" s="57">
        <v>7</v>
      </c>
    </row>
    <row r="15" spans="1:5" s="7" customFormat="1" ht="15.75" thickBot="1" x14ac:dyDescent="0.3">
      <c r="A15" s="56" t="s">
        <v>58</v>
      </c>
      <c r="B15" s="56"/>
      <c r="C15" s="57">
        <v>691.06</v>
      </c>
      <c r="D15" s="56" t="s">
        <v>42</v>
      </c>
      <c r="E15" s="57">
        <v>2</v>
      </c>
    </row>
    <row r="16" spans="1:5" s="7" customFormat="1" ht="15.75" thickBot="1" x14ac:dyDescent="0.3">
      <c r="A16" s="56" t="s">
        <v>43</v>
      </c>
      <c r="B16" s="56"/>
      <c r="C16" s="57">
        <v>555.79999999999995</v>
      </c>
      <c r="D16" s="56" t="s">
        <v>42</v>
      </c>
      <c r="E16" s="57">
        <v>7</v>
      </c>
    </row>
    <row r="17" spans="1:5" s="7" customFormat="1" ht="15.75" thickBot="1" x14ac:dyDescent="0.3">
      <c r="A17" s="56" t="s">
        <v>59</v>
      </c>
      <c r="B17" s="56"/>
      <c r="C17" s="57">
        <v>3598.77</v>
      </c>
      <c r="D17" s="56" t="s">
        <v>60</v>
      </c>
      <c r="E17" s="57">
        <v>1</v>
      </c>
    </row>
    <row r="18" spans="1:5" s="7" customFormat="1" ht="15.75" thickBot="1" x14ac:dyDescent="0.3">
      <c r="A18" s="56" t="s">
        <v>61</v>
      </c>
      <c r="B18" s="56"/>
      <c r="C18" s="57">
        <v>336.5</v>
      </c>
      <c r="D18" s="56" t="s">
        <v>5</v>
      </c>
      <c r="E18" s="57">
        <v>19794</v>
      </c>
    </row>
    <row r="19" spans="1:5" s="7" customFormat="1" ht="15.75" thickBot="1" x14ac:dyDescent="0.3">
      <c r="A19" s="56" t="s">
        <v>62</v>
      </c>
      <c r="B19" s="56"/>
      <c r="C19" s="57">
        <v>336.5</v>
      </c>
      <c r="D19" s="56" t="s">
        <v>5</v>
      </c>
      <c r="E19" s="57">
        <v>19794</v>
      </c>
    </row>
    <row r="20" spans="1:5" s="7" customFormat="1" ht="15.75" thickBot="1" x14ac:dyDescent="0.3">
      <c r="A20" s="56" t="s">
        <v>63</v>
      </c>
      <c r="B20" s="56"/>
      <c r="C20" s="57">
        <v>1525.72</v>
      </c>
      <c r="D20" s="56" t="s">
        <v>45</v>
      </c>
      <c r="E20" s="57">
        <v>4</v>
      </c>
    </row>
    <row r="21" spans="1:5" s="7" customFormat="1" ht="15.75" thickBot="1" x14ac:dyDescent="0.3">
      <c r="A21" s="56" t="s">
        <v>64</v>
      </c>
      <c r="B21" s="56"/>
      <c r="C21" s="57">
        <v>1117.43</v>
      </c>
      <c r="D21" s="56" t="s">
        <v>42</v>
      </c>
      <c r="E21" s="57">
        <v>1</v>
      </c>
    </row>
    <row r="22" spans="1:5" s="7" customFormat="1" ht="15.75" thickBot="1" x14ac:dyDescent="0.3">
      <c r="A22" s="56" t="s">
        <v>65</v>
      </c>
      <c r="B22" s="56"/>
      <c r="C22" s="57">
        <v>1254.24</v>
      </c>
      <c r="D22" s="56" t="s">
        <v>6</v>
      </c>
      <c r="E22" s="57">
        <v>9</v>
      </c>
    </row>
    <row r="23" spans="1:5" s="7" customFormat="1" ht="15.75" thickBot="1" x14ac:dyDescent="0.3">
      <c r="A23" s="56" t="s">
        <v>44</v>
      </c>
      <c r="B23" s="56"/>
      <c r="C23" s="57">
        <v>10344.11</v>
      </c>
      <c r="D23" s="56" t="s">
        <v>33</v>
      </c>
      <c r="E23" s="57">
        <v>1</v>
      </c>
    </row>
    <row r="24" spans="1:5" s="7" customFormat="1" ht="15.75" thickBot="1" x14ac:dyDescent="0.3">
      <c r="A24" s="56" t="s">
        <v>66</v>
      </c>
      <c r="B24" s="56"/>
      <c r="C24" s="57">
        <v>13.28</v>
      </c>
      <c r="D24" s="56" t="s">
        <v>6</v>
      </c>
      <c r="E24" s="57">
        <v>0.11</v>
      </c>
    </row>
    <row r="25" spans="1:5" s="7" customFormat="1" ht="15.75" thickBot="1" x14ac:dyDescent="0.3">
      <c r="A25" s="56" t="s">
        <v>67</v>
      </c>
      <c r="B25" s="56"/>
      <c r="C25" s="57">
        <v>5395</v>
      </c>
      <c r="D25" s="56" t="s">
        <v>45</v>
      </c>
      <c r="E25" s="57">
        <v>1</v>
      </c>
    </row>
    <row r="26" spans="1:5" s="7" customFormat="1" ht="15.75" thickBot="1" x14ac:dyDescent="0.3">
      <c r="A26" s="56" t="s">
        <v>68</v>
      </c>
      <c r="B26" s="56"/>
      <c r="C26" s="57">
        <v>106708.33</v>
      </c>
      <c r="D26" s="56" t="s">
        <v>69</v>
      </c>
      <c r="E26" s="57">
        <v>1</v>
      </c>
    </row>
    <row r="27" spans="1:5" s="7" customFormat="1" ht="15.75" thickBot="1" x14ac:dyDescent="0.3">
      <c r="A27" s="56" t="s">
        <v>70</v>
      </c>
      <c r="B27" s="56"/>
      <c r="C27" s="57">
        <v>1422</v>
      </c>
      <c r="D27" s="56" t="s">
        <v>33</v>
      </c>
      <c r="E27" s="57">
        <v>1</v>
      </c>
    </row>
    <row r="28" spans="1:5" s="7" customFormat="1" ht="15.75" thickBot="1" x14ac:dyDescent="0.3">
      <c r="A28" s="56" t="s">
        <v>71</v>
      </c>
      <c r="B28" s="56"/>
      <c r="C28" s="57">
        <v>306.93</v>
      </c>
      <c r="D28" s="56" t="s">
        <v>6</v>
      </c>
      <c r="E28" s="57">
        <v>0.5</v>
      </c>
    </row>
    <row r="29" spans="1:5" s="7" customFormat="1" ht="15.75" thickBot="1" x14ac:dyDescent="0.3">
      <c r="A29" s="56" t="s">
        <v>72</v>
      </c>
      <c r="B29" s="56"/>
      <c r="C29" s="57">
        <v>62968.33</v>
      </c>
      <c r="D29" s="56" t="s">
        <v>73</v>
      </c>
      <c r="E29" s="57">
        <v>1</v>
      </c>
    </row>
    <row r="30" spans="1:5" s="7" customFormat="1" ht="15.75" thickBot="1" x14ac:dyDescent="0.3">
      <c r="A30" s="56" t="s">
        <v>74</v>
      </c>
      <c r="B30" s="56"/>
      <c r="C30" s="57">
        <v>627.84</v>
      </c>
      <c r="D30" s="56" t="s">
        <v>42</v>
      </c>
      <c r="E30" s="57">
        <v>1</v>
      </c>
    </row>
    <row r="31" spans="1:5" s="7" customFormat="1" ht="15.75" thickBot="1" x14ac:dyDescent="0.3">
      <c r="A31" s="56" t="s">
        <v>75</v>
      </c>
      <c r="B31" s="56"/>
      <c r="C31" s="57">
        <v>972.26</v>
      </c>
      <c r="D31" s="56" t="s">
        <v>6</v>
      </c>
      <c r="E31" s="57">
        <v>1.2</v>
      </c>
    </row>
    <row r="32" spans="1:5" s="7" customFormat="1" ht="15.75" thickBot="1" x14ac:dyDescent="0.3">
      <c r="A32" s="56" t="s">
        <v>76</v>
      </c>
      <c r="B32" s="56"/>
      <c r="C32" s="57">
        <v>205.37</v>
      </c>
      <c r="D32" s="56" t="s">
        <v>42</v>
      </c>
      <c r="E32" s="57">
        <v>1</v>
      </c>
    </row>
    <row r="33" spans="1:5" s="7" customFormat="1" ht="15.75" thickBot="1" x14ac:dyDescent="0.3">
      <c r="A33" s="56" t="s">
        <v>77</v>
      </c>
      <c r="B33" s="56"/>
      <c r="C33" s="57">
        <v>609.99</v>
      </c>
      <c r="D33" s="56" t="s">
        <v>42</v>
      </c>
      <c r="E33" s="57">
        <v>1</v>
      </c>
    </row>
    <row r="34" spans="1:5" s="7" customFormat="1" ht="15.75" thickBot="1" x14ac:dyDescent="0.3">
      <c r="A34" s="56" t="s">
        <v>46</v>
      </c>
      <c r="B34" s="56"/>
      <c r="C34" s="57">
        <v>1908.82</v>
      </c>
      <c r="D34" s="56" t="s">
        <v>42</v>
      </c>
      <c r="E34" s="57">
        <v>2</v>
      </c>
    </row>
    <row r="35" spans="1:5" s="7" customFormat="1" ht="15.75" thickBot="1" x14ac:dyDescent="0.3">
      <c r="A35" s="56" t="s">
        <v>47</v>
      </c>
      <c r="B35" s="56"/>
      <c r="C35" s="57">
        <v>2977.72</v>
      </c>
      <c r="D35" s="56" t="s">
        <v>5</v>
      </c>
      <c r="E35" s="57">
        <v>4</v>
      </c>
    </row>
    <row r="36" spans="1:5" s="7" customFormat="1" ht="15.75" thickBot="1" x14ac:dyDescent="0.3">
      <c r="A36" s="56" t="s">
        <v>78</v>
      </c>
      <c r="B36" s="56"/>
      <c r="C36" s="57">
        <v>9039.0400000000009</v>
      </c>
      <c r="D36" s="56" t="s">
        <v>6</v>
      </c>
      <c r="E36" s="57">
        <v>6.01</v>
      </c>
    </row>
    <row r="37" spans="1:5" s="7" customFormat="1" ht="15.75" thickBot="1" x14ac:dyDescent="0.3">
      <c r="A37" s="56" t="s">
        <v>79</v>
      </c>
      <c r="B37" s="56"/>
      <c r="C37" s="57">
        <v>17814.599999999999</v>
      </c>
      <c r="D37" s="56" t="s">
        <v>6</v>
      </c>
      <c r="E37" s="57">
        <v>19794</v>
      </c>
    </row>
    <row r="38" spans="1:5" s="7" customFormat="1" ht="15.75" thickBot="1" x14ac:dyDescent="0.3">
      <c r="A38" s="56" t="s">
        <v>80</v>
      </c>
      <c r="B38" s="56"/>
      <c r="C38" s="57">
        <v>19002.240000000002</v>
      </c>
      <c r="D38" s="56" t="s">
        <v>5</v>
      </c>
      <c r="E38" s="57">
        <v>19794</v>
      </c>
    </row>
    <row r="39" spans="1:5" s="7" customFormat="1" ht="15.75" thickBot="1" x14ac:dyDescent="0.3">
      <c r="A39" s="56" t="s">
        <v>81</v>
      </c>
      <c r="B39" s="56"/>
      <c r="C39" s="57">
        <v>4552.62</v>
      </c>
      <c r="D39" s="56" t="s">
        <v>5</v>
      </c>
      <c r="E39" s="57">
        <v>19794</v>
      </c>
    </row>
    <row r="40" spans="1:5" s="7" customFormat="1" ht="15.75" thickBot="1" x14ac:dyDescent="0.3">
      <c r="A40" s="56" t="s">
        <v>82</v>
      </c>
      <c r="B40" s="56"/>
      <c r="C40" s="57">
        <v>4948.5</v>
      </c>
      <c r="D40" s="56" t="s">
        <v>5</v>
      </c>
      <c r="E40" s="57">
        <v>19794</v>
      </c>
    </row>
    <row r="41" spans="1:5" s="7" customFormat="1" ht="15.75" thickBot="1" x14ac:dyDescent="0.3">
      <c r="A41" s="56" t="s">
        <v>83</v>
      </c>
      <c r="B41" s="56"/>
      <c r="C41" s="57">
        <v>32857.71</v>
      </c>
      <c r="D41" s="56" t="s">
        <v>5</v>
      </c>
      <c r="E41" s="57">
        <v>19793.8</v>
      </c>
    </row>
    <row r="42" spans="1:5" s="7" customFormat="1" ht="15.75" thickBot="1" x14ac:dyDescent="0.3">
      <c r="A42" s="56" t="s">
        <v>84</v>
      </c>
      <c r="B42" s="56"/>
      <c r="C42" s="57">
        <v>37611.83</v>
      </c>
      <c r="D42" s="56" t="s">
        <v>5</v>
      </c>
      <c r="E42" s="57">
        <v>19795.7</v>
      </c>
    </row>
    <row r="43" spans="1:5" s="7" customFormat="1" ht="15.75" thickBot="1" x14ac:dyDescent="0.3">
      <c r="A43" s="56" t="s">
        <v>85</v>
      </c>
      <c r="B43" s="56"/>
      <c r="C43" s="57">
        <v>42654.98</v>
      </c>
      <c r="D43" s="56" t="s">
        <v>5</v>
      </c>
      <c r="E43" s="57">
        <v>17410.189999999999</v>
      </c>
    </row>
    <row r="44" spans="1:5" s="7" customFormat="1" ht="15.75" thickBot="1" x14ac:dyDescent="0.3">
      <c r="A44" s="56" t="s">
        <v>86</v>
      </c>
      <c r="B44" s="56"/>
      <c r="C44" s="57">
        <v>45367.29</v>
      </c>
      <c r="D44" s="56" t="s">
        <v>5</v>
      </c>
      <c r="E44" s="57">
        <v>16497.2</v>
      </c>
    </row>
    <row r="45" spans="1:5" s="7" customFormat="1" ht="15.75" thickBot="1" x14ac:dyDescent="0.3">
      <c r="A45" s="56" t="s">
        <v>87</v>
      </c>
      <c r="B45" s="56"/>
      <c r="C45" s="57">
        <v>78186.3</v>
      </c>
      <c r="D45" s="56" t="s">
        <v>6</v>
      </c>
      <c r="E45" s="57">
        <v>19794</v>
      </c>
    </row>
    <row r="46" spans="1:5" s="7" customFormat="1" ht="15.75" thickBot="1" x14ac:dyDescent="0.3">
      <c r="A46" s="56" t="s">
        <v>88</v>
      </c>
      <c r="B46" s="56"/>
      <c r="C46" s="57">
        <v>81551.28</v>
      </c>
      <c r="D46" s="56" t="s">
        <v>5</v>
      </c>
      <c r="E46" s="57">
        <v>19794</v>
      </c>
    </row>
    <row r="47" spans="1:5" s="7" customFormat="1" ht="15.75" thickBot="1" x14ac:dyDescent="0.3">
      <c r="A47" s="56" t="s">
        <v>89</v>
      </c>
      <c r="B47" s="56"/>
      <c r="C47" s="57">
        <v>1461.94</v>
      </c>
      <c r="D47" s="56" t="s">
        <v>42</v>
      </c>
      <c r="E47" s="57">
        <v>1</v>
      </c>
    </row>
    <row r="48" spans="1:5" s="7" customFormat="1" ht="15.75" thickBot="1" x14ac:dyDescent="0.3">
      <c r="A48" s="56" t="s">
        <v>90</v>
      </c>
      <c r="B48" s="56"/>
      <c r="C48" s="57">
        <v>507.12</v>
      </c>
      <c r="D48" s="56" t="s">
        <v>91</v>
      </c>
      <c r="E48" s="57">
        <v>1</v>
      </c>
    </row>
    <row r="49" spans="1:5" s="7" customFormat="1" ht="15.75" thickBot="1" x14ac:dyDescent="0.3">
      <c r="A49" s="56" t="s">
        <v>92</v>
      </c>
      <c r="B49" s="56"/>
      <c r="C49" s="57">
        <v>679.35</v>
      </c>
      <c r="D49" s="56" t="s">
        <v>91</v>
      </c>
      <c r="E49" s="57">
        <v>1</v>
      </c>
    </row>
    <row r="50" spans="1:5" s="7" customFormat="1" ht="15.75" thickBot="1" x14ac:dyDescent="0.3">
      <c r="A50" s="56" t="s">
        <v>93</v>
      </c>
      <c r="B50" s="56"/>
      <c r="C50" s="57">
        <v>856.7</v>
      </c>
      <c r="D50" s="56" t="s">
        <v>42</v>
      </c>
      <c r="E50" s="57">
        <v>5</v>
      </c>
    </row>
    <row r="51" spans="1:5" s="7" customFormat="1" ht="15.75" thickBot="1" x14ac:dyDescent="0.3">
      <c r="A51" s="56" t="s">
        <v>94</v>
      </c>
      <c r="B51" s="56"/>
      <c r="C51" s="57">
        <v>1781.46</v>
      </c>
      <c r="D51" s="56" t="s">
        <v>5</v>
      </c>
      <c r="E51" s="57">
        <v>19794</v>
      </c>
    </row>
    <row r="52" spans="1:5" s="7" customFormat="1" ht="15.75" thickBot="1" x14ac:dyDescent="0.3">
      <c r="A52" s="56" t="s">
        <v>95</v>
      </c>
      <c r="B52" s="56"/>
      <c r="C52" s="57">
        <v>1781.46</v>
      </c>
      <c r="D52" s="56" t="s">
        <v>5</v>
      </c>
      <c r="E52" s="57">
        <v>19794</v>
      </c>
    </row>
    <row r="53" spans="1:5" s="7" customFormat="1" ht="15.75" thickBot="1" x14ac:dyDescent="0.3">
      <c r="A53" s="56" t="s">
        <v>96</v>
      </c>
      <c r="B53" s="56"/>
      <c r="C53" s="57">
        <v>5605.47</v>
      </c>
      <c r="D53" s="56" t="s">
        <v>42</v>
      </c>
      <c r="E53" s="57">
        <v>1</v>
      </c>
    </row>
    <row r="54" spans="1:5" s="7" customFormat="1" ht="15.75" thickBot="1" x14ac:dyDescent="0.3">
      <c r="A54" s="56" t="s">
        <v>97</v>
      </c>
      <c r="B54" s="56"/>
      <c r="C54" s="57">
        <v>1492.34</v>
      </c>
      <c r="D54" s="56" t="s">
        <v>42</v>
      </c>
      <c r="E54" s="57">
        <v>1</v>
      </c>
    </row>
    <row r="55" spans="1:5" s="7" customFormat="1" ht="15.75" thickBot="1" x14ac:dyDescent="0.3">
      <c r="A55" s="56" t="s">
        <v>98</v>
      </c>
      <c r="B55" s="56"/>
      <c r="C55" s="57">
        <v>7521.72</v>
      </c>
      <c r="D55" s="56" t="s">
        <v>5</v>
      </c>
      <c r="E55" s="57">
        <v>19794</v>
      </c>
    </row>
    <row r="56" spans="1:5" s="7" customFormat="1" ht="15.75" thickBot="1" x14ac:dyDescent="0.3">
      <c r="A56" s="56" t="s">
        <v>99</v>
      </c>
      <c r="B56" s="56"/>
      <c r="C56" s="57">
        <v>7521.72</v>
      </c>
      <c r="D56" s="56" t="s">
        <v>5</v>
      </c>
      <c r="E56" s="57">
        <v>19794</v>
      </c>
    </row>
    <row r="57" spans="1:5" s="7" customFormat="1" ht="15.75" thickBot="1" x14ac:dyDescent="0.3">
      <c r="A57" s="56" t="s">
        <v>100</v>
      </c>
      <c r="B57" s="56"/>
      <c r="C57" s="57">
        <v>1618.28</v>
      </c>
      <c r="D57" s="56" t="s">
        <v>42</v>
      </c>
      <c r="E57" s="57">
        <v>2</v>
      </c>
    </row>
    <row r="58" spans="1:5" s="7" customFormat="1" ht="15.75" thickBot="1" x14ac:dyDescent="0.3">
      <c r="A58" s="56" t="s">
        <v>101</v>
      </c>
      <c r="B58" s="56"/>
      <c r="C58" s="57">
        <v>1259.01</v>
      </c>
      <c r="D58" s="56" t="s">
        <v>42</v>
      </c>
      <c r="E58" s="57">
        <v>3</v>
      </c>
    </row>
    <row r="59" spans="1:5" s="7" customFormat="1" ht="15.75" thickBot="1" x14ac:dyDescent="0.3">
      <c r="A59" s="56" t="s">
        <v>102</v>
      </c>
      <c r="B59" s="56"/>
      <c r="C59" s="57">
        <v>1196.99</v>
      </c>
      <c r="D59" s="56" t="s">
        <v>6</v>
      </c>
      <c r="E59" s="57">
        <v>1.5</v>
      </c>
    </row>
    <row r="60" spans="1:5" s="7" customFormat="1" ht="15.75" thickBot="1" x14ac:dyDescent="0.3">
      <c r="A60" s="56" t="s">
        <v>103</v>
      </c>
      <c r="B60" s="56"/>
      <c r="C60" s="57">
        <v>1650</v>
      </c>
      <c r="D60" s="56" t="s">
        <v>6</v>
      </c>
      <c r="E60" s="57">
        <v>1</v>
      </c>
    </row>
    <row r="61" spans="1:5" s="7" customFormat="1" ht="15.75" thickBot="1" x14ac:dyDescent="0.3">
      <c r="A61" s="56" t="s">
        <v>104</v>
      </c>
      <c r="B61" s="56"/>
      <c r="C61" s="57">
        <v>1504</v>
      </c>
      <c r="D61" s="56" t="s">
        <v>6</v>
      </c>
      <c r="E61" s="57">
        <v>1</v>
      </c>
    </row>
    <row r="62" spans="1:5" s="7" customFormat="1" ht="15.75" thickBot="1" x14ac:dyDescent="0.3">
      <c r="A62" s="56" t="s">
        <v>105</v>
      </c>
      <c r="B62" s="56"/>
      <c r="C62" s="57">
        <v>1440</v>
      </c>
      <c r="D62" s="56" t="s">
        <v>106</v>
      </c>
      <c r="E62" s="57">
        <v>3</v>
      </c>
    </row>
    <row r="63" spans="1:5" ht="15.75" thickBot="1" x14ac:dyDescent="0.3">
      <c r="A63" s="53"/>
      <c r="B63" s="53"/>
      <c r="C63" s="55">
        <f>SUM(C6:C62)</f>
        <v>653020.16999999969</v>
      </c>
      <c r="D63" s="53"/>
      <c r="E63" s="54"/>
    </row>
    <row r="65" spans="3:3" x14ac:dyDescent="0.25">
      <c r="C65" s="50">
        <v>653020.17000000004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чкалова 6</vt:lpstr>
      <vt:lpstr>накоп.2020</vt:lpstr>
      <vt:lpstr>'чкалова 6'!Область_печати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2019-03-12T00:05:32Z</cp:lastPrinted>
  <dcterms:created xsi:type="dcterms:W3CDTF">2016-03-18T02:51:51Z</dcterms:created>
  <dcterms:modified xsi:type="dcterms:W3CDTF">2021-03-09T06:14:09Z</dcterms:modified>
</cp:coreProperties>
</file>