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Лист1!$A$1:$E$78</definedName>
  </definedNames>
  <calcPr calcId="124519" calcMode="manual"/>
</workbook>
</file>

<file path=xl/calcChain.xml><?xml version="1.0" encoding="utf-8"?>
<calcChain xmlns="http://schemas.openxmlformats.org/spreadsheetml/2006/main">
  <c r="C8" i="1"/>
  <c r="C69"/>
  <c r="C65"/>
  <c r="C62"/>
  <c r="C60"/>
  <c r="C30"/>
  <c r="C41"/>
  <c r="C23"/>
  <c r="C20"/>
  <c r="C17"/>
  <c r="C14"/>
  <c r="C75" s="1"/>
  <c r="C11"/>
  <c r="C9" s="1"/>
  <c r="C12" s="1"/>
  <c r="C74"/>
  <c r="C76" l="1"/>
  <c r="C77" s="1"/>
  <c r="C78" s="1"/>
  <c r="C73"/>
  <c r="B41" l="1"/>
  <c r="B69"/>
  <c r="B60"/>
  <c r="B58"/>
  <c r="B57" l="1"/>
  <c r="B74"/>
  <c r="B73" s="1"/>
  <c r="B65"/>
  <c r="B62"/>
  <c r="B61"/>
  <c r="B59"/>
  <c r="B20"/>
  <c r="B17"/>
  <c r="B14"/>
  <c r="B75" l="1"/>
</calcChain>
</file>

<file path=xl/sharedStrings.xml><?xml version="1.0" encoding="utf-8"?>
<sst xmlns="http://schemas.openxmlformats.org/spreadsheetml/2006/main" count="237" uniqueCount="106">
  <si>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</si>
  <si>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</si>
  <si>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</si>
  <si>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</si>
  <si>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сантехника</t>
  </si>
  <si>
    <t>м2</t>
  </si>
  <si>
    <t>м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</si>
  <si>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</si>
  <si>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</si>
  <si>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</si>
  <si>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</si>
  <si>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</si>
  <si>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</si>
  <si>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</si>
  <si>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</si>
  <si>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</si>
  <si>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</si>
  <si>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</si>
  <si>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</si>
  <si>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</si>
  <si>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Закрытие и открытие стояков</t>
  </si>
  <si>
    <t>1 стояк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</si>
  <si>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</si>
  <si>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</si>
  <si>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</si>
  <si>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</si>
  <si>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</si>
  <si>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</si>
  <si>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</si>
  <si>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</si>
  <si>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</si>
  <si>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>осмотр подвала</t>
  </si>
  <si>
    <t>раз</t>
  </si>
  <si>
    <t>Устранение свищей хомутами</t>
  </si>
  <si>
    <r>
      <rPr>
        <b/>
        <sz val="12"/>
        <color theme="1"/>
        <rFont val="Times New Roman"/>
        <family val="1"/>
        <charset val="204"/>
      </rPr>
      <t>период:</t>
    </r>
    <r>
      <rPr>
        <sz val="12"/>
        <color theme="1"/>
        <rFont val="Times New Roman"/>
        <family val="1"/>
        <charset val="204"/>
      </rPr>
      <t xml:space="preserve"> 01.01.2016-31.12.2016</t>
    </r>
  </si>
  <si>
    <t xml:space="preserve">Годовая фактическая стоимость работ (услуг) </t>
  </si>
  <si>
    <t>дом</t>
  </si>
  <si>
    <t>1м</t>
  </si>
  <si>
    <t>Адрес: ул. Чкалова, д. 18</t>
  </si>
  <si>
    <t>ИП Сенечкин С.Ю.</t>
  </si>
  <si>
    <t>Выезд а/машины по заявке</t>
  </si>
  <si>
    <t>выезд</t>
  </si>
  <si>
    <t>Замена электропроводки</t>
  </si>
  <si>
    <t>замена эл. лампочки накаливания</t>
  </si>
  <si>
    <t>1 дом</t>
  </si>
  <si>
    <t>Кол-во</t>
  </si>
  <si>
    <t>Ед.изм</t>
  </si>
  <si>
    <t>Сумма</t>
  </si>
  <si>
    <t>Наименование работ</t>
  </si>
  <si>
    <t>Доходы по дому:</t>
  </si>
  <si>
    <t>период: 01.01.2019-31.12.2019</t>
  </si>
  <si>
    <t>Сальдо начальное на 01.01.2019 г.</t>
  </si>
  <si>
    <t>Всего начислено за период с 01.01.2019 г. по 31.12.2019 г.</t>
  </si>
  <si>
    <t>Всего оплачено за период с 01.01.2019 г. по 31.12.2019 г.</t>
  </si>
  <si>
    <t>Дебиторская задолженность (переплата) на 31.12.2019 г.</t>
  </si>
  <si>
    <t>Всего доходов по дому за 2019 г.</t>
  </si>
  <si>
    <t>Всего расходов по дому за 2019 г.</t>
  </si>
  <si>
    <t>Всего расходов по дому с НДС за 2019 г.</t>
  </si>
  <si>
    <t>Конечное сальдо по дому на 31.12.2019 г.</t>
  </si>
  <si>
    <t>Конечное сальдо с учетом дебиторской задолженности (переплаты) на 31.12.2019 г.</t>
  </si>
  <si>
    <t>Вывоз ТКО 1,2 кв. 2019 г. к=0,6;0,8;0,85;0,9;1</t>
  </si>
  <si>
    <t>Вывоз ТКО 3,4 кв. 2019 г. к=0,6;0,8;0,85;0,9;1</t>
  </si>
  <si>
    <t>Гор. вода потр.при содер.общего имущ-ва  в МКД 1,2</t>
  </si>
  <si>
    <t>Гор. вода потр.при содер.общего имущ-ва  в МКД 3,4</t>
  </si>
  <si>
    <t>Дезинсекция "ЗКДС"</t>
  </si>
  <si>
    <t>Дератизация</t>
  </si>
  <si>
    <t>Замена выхода с водоподогревателя</t>
  </si>
  <si>
    <t>шт.</t>
  </si>
  <si>
    <t>Замена электрической лампы накаливания</t>
  </si>
  <si>
    <t>Замена электровыключателей</t>
  </si>
  <si>
    <t>Навеска замка (крабовый)</t>
  </si>
  <si>
    <t>Организация мест накоп.ртуть сод-х ламп 3,4 кв. 20</t>
  </si>
  <si>
    <t>Осмотр подвала</t>
  </si>
  <si>
    <t>Осмотр сантех. оборудования</t>
  </si>
  <si>
    <t>Очистка кровли домов от снега и сосулек</t>
  </si>
  <si>
    <t>Очистка подвала, Чкалова д.18</t>
  </si>
  <si>
    <t>Очистка подвала, Чкалова, д.18</t>
  </si>
  <si>
    <t>узел</t>
  </si>
  <si>
    <t>Прочистка внутренней канализационной сети</t>
  </si>
  <si>
    <t>Ремонт вентилей д.20-32</t>
  </si>
  <si>
    <t>Ремонт внутридомовых сетей отопления и ГВС ул.Чкал</t>
  </si>
  <si>
    <t>Ремонт дверных полотен</t>
  </si>
  <si>
    <t>Смена задвижек д.50</t>
  </si>
  <si>
    <t>Содержание ДРС 1,2 кв.2019 г. к=0,8</t>
  </si>
  <si>
    <t>Содержание ДРС 3,4 кв. 2019 г. коэф. 0,8</t>
  </si>
  <si>
    <t>Уборка МОП 1,2 кв. 2019 г. к=0,8</t>
  </si>
  <si>
    <t>Уборка МОП 3,4 кв. 2019 г. К=0,8</t>
  </si>
  <si>
    <t>Уборка придомовой территории 1,2 кв. 2019 г. к=0,8</t>
  </si>
  <si>
    <t>Уборка придомовой территории 3,4 кв. 2019 г. к=0,8</t>
  </si>
  <si>
    <t>Управление жилым фондом 1,2 кв. 2019г. К=0,6;0,8;0</t>
  </si>
  <si>
    <t>Управление жилым фондом 3,4 кв. 2019г. К=0,6;0,8;0</t>
  </si>
  <si>
    <t>Установка пластиковых окон в подъзд г. Чита ул. Чк</t>
  </si>
  <si>
    <t>Хол.вода потр.при содер.общ.имущ. в МКД 1,2 кв.201</t>
  </si>
  <si>
    <t>Хол.вода потр.при содер.общ.имущ. в МКД 3,4 кв.201</t>
  </si>
  <si>
    <t>Чистка водоподогревателя</t>
  </si>
  <si>
    <t>Электрическая энергия потр.при содержании общего и</t>
  </si>
  <si>
    <t>ремонт подъезда -5 этаж</t>
  </si>
  <si>
    <t>подъезд</t>
  </si>
  <si>
    <t>Управление жилым фондом 1,2 кв. 2019г. К=0,6;0,8;0,85;0,9;1</t>
  </si>
  <si>
    <t>Управление жилым фондом 3,4 кв. 2019г. К=0,6;0,8;0,85;0,9;1</t>
  </si>
  <si>
    <t>Гор. вода потр.при содер.общего имущ-ва  в МКД 1,2 кв.2019</t>
  </si>
  <si>
    <t>Гор. вода потр.при содер.общего имущ-ва  в МКД 3,4 кв.2019</t>
  </si>
  <si>
    <t>Хол.вода потр.при содер.общ.имущ. в МКД 1,2 кв.2019</t>
  </si>
  <si>
    <t>Хол.вода потр.при содер.общ.имущ. в МКД 3,4 кв.2019</t>
  </si>
  <si>
    <t>Организация мест накоп.ртуть сод-х ламп 3,4 кв. 2019</t>
  </si>
  <si>
    <t>руб.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</si>
</sst>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5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name val="Arial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56">
    <xf numFmtId="0" fontId="0" fillId="0" borderId="0" xfId="0"/>
    <xf numFmtId="0" fontId="8" fillId="3" borderId="0" xfId="0" applyFont="1" applyFill="1"/>
    <xf numFmtId="0" fontId="9" fillId="3" borderId="0" xfId="0" applyFont="1" applyFill="1" applyAlignment="1">
      <alignment horizontal="left" vertical="center"/>
    </xf>
    <xf numFmtId="164" fontId="8" fillId="3" borderId="0" xfId="0" applyNumberFormat="1" applyFont="1" applyFill="1" applyAlignment="1">
      <alignment horizontal="center" vertical="center"/>
    </xf>
    <xf numFmtId="43" fontId="8" fillId="3" borderId="0" xfId="3" applyFont="1" applyFill="1" applyAlignment="1">
      <alignment horizontal="center" vertical="center"/>
    </xf>
    <xf numFmtId="0" fontId="10" fillId="3" borderId="2" xfId="1" applyFont="1" applyFill="1" applyBorder="1" applyAlignment="1">
      <alignment horizontal="left" vertical="center"/>
    </xf>
    <xf numFmtId="164" fontId="10" fillId="3" borderId="2" xfId="1" applyNumberFormat="1" applyFont="1" applyFill="1" applyBorder="1" applyAlignment="1">
      <alignment horizontal="center" vertical="center" wrapText="1"/>
    </xf>
    <xf numFmtId="43" fontId="10" fillId="3" borderId="2" xfId="3" applyFont="1" applyFill="1" applyBorder="1" applyAlignment="1">
      <alignment vertical="center" wrapText="1"/>
    </xf>
    <xf numFmtId="0" fontId="11" fillId="3" borderId="2" xfId="2" applyFont="1" applyFill="1" applyBorder="1" applyAlignment="1" applyProtection="1">
      <alignment horizontal="center" vertical="center"/>
    </xf>
    <xf numFmtId="43" fontId="10" fillId="3" borderId="2" xfId="3" applyFont="1" applyFill="1" applyBorder="1" applyAlignment="1">
      <alignment horizontal="center" vertical="center"/>
    </xf>
    <xf numFmtId="0" fontId="2" fillId="3" borderId="0" xfId="0" applyFont="1" applyFill="1"/>
    <xf numFmtId="0" fontId="12" fillId="3" borderId="2" xfId="1" applyFont="1" applyFill="1" applyBorder="1" applyAlignment="1">
      <alignment horizontal="left" vertical="center"/>
    </xf>
    <xf numFmtId="164" fontId="12" fillId="3" borderId="2" xfId="1" applyNumberFormat="1" applyFont="1" applyFill="1" applyBorder="1" applyAlignment="1">
      <alignment horizontal="center" vertical="center" wrapText="1"/>
    </xf>
    <xf numFmtId="43" fontId="12" fillId="3" borderId="2" xfId="3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164" fontId="12" fillId="3" borderId="2" xfId="0" applyNumberFormat="1" applyFont="1" applyFill="1" applyBorder="1" applyAlignment="1">
      <alignment horizontal="center" vertical="center"/>
    </xf>
    <xf numFmtId="43" fontId="10" fillId="3" borderId="2" xfId="3" applyFont="1" applyFill="1" applyBorder="1" applyAlignment="1">
      <alignment vertical="center"/>
    </xf>
    <xf numFmtId="0" fontId="4" fillId="3" borderId="2" xfId="0" applyFont="1" applyFill="1" applyBorder="1" applyAlignment="1">
      <alignment horizontal="left" vertical="center" wrapText="1"/>
    </xf>
    <xf numFmtId="164" fontId="2" fillId="3" borderId="2" xfId="0" applyNumberFormat="1" applyFont="1" applyFill="1" applyBorder="1" applyAlignment="1">
      <alignment horizontal="center" vertical="center"/>
    </xf>
    <xf numFmtId="43" fontId="4" fillId="3" borderId="2" xfId="3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43" fontId="2" fillId="3" borderId="2" xfId="3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/>
    <xf numFmtId="43" fontId="4" fillId="3" borderId="2" xfId="3" applyFont="1" applyFill="1" applyBorder="1" applyAlignment="1"/>
    <xf numFmtId="0" fontId="2" fillId="3" borderId="2" xfId="0" applyFont="1" applyFill="1" applyBorder="1" applyAlignment="1">
      <alignment horizontal="center"/>
    </xf>
    <xf numFmtId="0" fontId="4" fillId="3" borderId="0" xfId="0" applyFont="1" applyFill="1"/>
    <xf numFmtId="0" fontId="6" fillId="3" borderId="2" xfId="0" applyFont="1" applyFill="1" applyBorder="1" applyAlignment="1">
      <alignment horizontal="left" vertical="center" wrapText="1"/>
    </xf>
    <xf numFmtId="43" fontId="6" fillId="3" borderId="2" xfId="3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/>
    </xf>
    <xf numFmtId="164" fontId="4" fillId="3" borderId="2" xfId="3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43" fontId="4" fillId="3" borderId="2" xfId="3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164" fontId="2" fillId="3" borderId="0" xfId="0" applyNumberFormat="1" applyFont="1" applyFill="1" applyAlignment="1">
      <alignment horizontal="center" vertical="center"/>
    </xf>
    <xf numFmtId="43" fontId="2" fillId="3" borderId="0" xfId="3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43" fontId="2" fillId="3" borderId="0" xfId="3" applyFont="1" applyFill="1" applyAlignment="1">
      <alignment horizontal="center" vertical="center"/>
    </xf>
    <xf numFmtId="43" fontId="12" fillId="3" borderId="2" xfId="3" applyFont="1" applyFill="1" applyBorder="1" applyAlignment="1">
      <alignment horizontal="center" wrapText="1"/>
    </xf>
    <xf numFmtId="4" fontId="14" fillId="3" borderId="5" xfId="0" applyNumberFormat="1" applyFont="1" applyFill="1" applyBorder="1" applyAlignment="1">
      <alignment vertical="center" wrapText="1"/>
    </xf>
    <xf numFmtId="0" fontId="0" fillId="4" borderId="4" xfId="0" applyFill="1" applyBorder="1"/>
    <xf numFmtId="0" fontId="0" fillId="0" borderId="0" xfId="0"/>
    <xf numFmtId="0" fontId="13" fillId="0" borderId="4" xfId="0" applyFont="1" applyFill="1" applyBorder="1" applyAlignment="1">
      <alignment horizontal="center" vertical="center" wrapText="1"/>
    </xf>
    <xf numFmtId="0" fontId="0" fillId="0" borderId="4" xfId="0" applyFill="1" applyBorder="1"/>
    <xf numFmtId="0" fontId="0" fillId="4" borderId="0" xfId="0" applyFill="1"/>
    <xf numFmtId="0" fontId="7" fillId="3" borderId="0" xfId="0" applyFont="1" applyFill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43" fontId="8" fillId="3" borderId="3" xfId="3" applyFont="1" applyFill="1" applyBorder="1" applyAlignment="1">
      <alignment horizontal="center" vertical="center"/>
    </xf>
    <xf numFmtId="0" fontId="10" fillId="3" borderId="6" xfId="1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horizontal="center" vertical="center"/>
    </xf>
    <xf numFmtId="0" fontId="10" fillId="3" borderId="8" xfId="1" applyFont="1" applyFill="1" applyBorder="1" applyAlignment="1">
      <alignment horizontal="center" vertical="center"/>
    </xf>
    <xf numFmtId="0" fontId="12" fillId="3" borderId="2" xfId="2" applyFont="1" applyFill="1" applyBorder="1" applyAlignment="1" applyProtection="1">
      <alignment horizontal="center" vertical="center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topLeftCell="A67" workbookViewId="0">
      <selection activeCell="D75" sqref="D75:D78"/>
    </sheetView>
  </sheetViews>
  <sheetFormatPr defaultRowHeight="15" outlineLevelRow="1"/>
  <cols>
    <col min="1" max="1" width="64.7109375" style="37" customWidth="1"/>
    <col min="2" max="2" width="15.5703125" style="38" hidden="1" customWidth="1"/>
    <col min="3" max="3" width="20.42578125" style="39" customWidth="1"/>
    <col min="4" max="4" width="12.140625" style="40" customWidth="1"/>
    <col min="5" max="5" width="26.28515625" style="41" customWidth="1"/>
    <col min="6" max="6" width="0" style="10" hidden="1" customWidth="1"/>
    <col min="7" max="16384" width="9.140625" style="10"/>
  </cols>
  <sheetData>
    <row r="1" spans="1:5" s="1" customFormat="1" ht="66.75" customHeight="1">
      <c r="A1" s="49" t="s">
        <v>9</v>
      </c>
      <c r="B1" s="49"/>
      <c r="C1" s="49"/>
      <c r="D1" s="49"/>
      <c r="E1" s="49"/>
    </row>
    <row r="2" spans="1:5" s="1" customFormat="1" ht="15.75">
      <c r="A2" s="2" t="s">
        <v>38</v>
      </c>
      <c r="B2" s="3" t="s">
        <v>34</v>
      </c>
      <c r="C2" s="51" t="s">
        <v>50</v>
      </c>
      <c r="D2" s="51"/>
      <c r="E2" s="4"/>
    </row>
    <row r="3" spans="1:5" ht="57">
      <c r="A3" s="5" t="s">
        <v>3</v>
      </c>
      <c r="B3" s="6" t="s">
        <v>0</v>
      </c>
      <c r="C3" s="7" t="s">
        <v>35</v>
      </c>
      <c r="D3" s="8" t="s">
        <v>1</v>
      </c>
      <c r="E3" s="9" t="s">
        <v>2</v>
      </c>
    </row>
    <row r="4" spans="1:5">
      <c r="A4" s="5" t="s">
        <v>51</v>
      </c>
      <c r="B4" s="6"/>
      <c r="C4" s="7">
        <v>48312.487399999867</v>
      </c>
      <c r="D4" s="55" t="s">
        <v>105</v>
      </c>
      <c r="E4" s="9"/>
    </row>
    <row r="5" spans="1:5">
      <c r="A5" s="52" t="s">
        <v>49</v>
      </c>
      <c r="B5" s="53"/>
      <c r="C5" s="53"/>
      <c r="D5" s="53"/>
      <c r="E5" s="54"/>
    </row>
    <row r="6" spans="1:5">
      <c r="A6" s="5" t="s">
        <v>52</v>
      </c>
      <c r="B6" s="6"/>
      <c r="C6" s="7">
        <v>803355.36</v>
      </c>
      <c r="D6" s="55" t="s">
        <v>105</v>
      </c>
      <c r="E6" s="9"/>
    </row>
    <row r="7" spans="1:5">
      <c r="A7" s="5" t="s">
        <v>53</v>
      </c>
      <c r="B7" s="6"/>
      <c r="C7" s="7">
        <v>716350.13</v>
      </c>
      <c r="D7" s="55" t="s">
        <v>105</v>
      </c>
      <c r="E7" s="9"/>
    </row>
    <row r="8" spans="1:5">
      <c r="A8" s="5" t="s">
        <v>54</v>
      </c>
      <c r="B8" s="6"/>
      <c r="C8" s="7">
        <f>C7-C6</f>
        <v>-87005.229999999981</v>
      </c>
      <c r="D8" s="55" t="s">
        <v>105</v>
      </c>
      <c r="E8" s="9"/>
    </row>
    <row r="9" spans="1:5">
      <c r="A9" s="5" t="s">
        <v>10</v>
      </c>
      <c r="B9" s="6"/>
      <c r="C9" s="7">
        <f>C11+C10</f>
        <v>43064.66</v>
      </c>
      <c r="D9" s="55" t="s">
        <v>105</v>
      </c>
      <c r="E9" s="9"/>
    </row>
    <row r="10" spans="1:5">
      <c r="A10" s="11" t="s">
        <v>39</v>
      </c>
      <c r="B10" s="12"/>
      <c r="C10" s="43">
        <v>29520.98</v>
      </c>
      <c r="D10" s="55" t="s">
        <v>105</v>
      </c>
      <c r="E10" s="13"/>
    </row>
    <row r="11" spans="1:5">
      <c r="A11" s="11" t="s">
        <v>11</v>
      </c>
      <c r="B11" s="12"/>
      <c r="C11" s="42">
        <f>528.64*12+600*12</f>
        <v>13543.68</v>
      </c>
      <c r="D11" s="55" t="s">
        <v>105</v>
      </c>
      <c r="E11" s="13"/>
    </row>
    <row r="12" spans="1:5">
      <c r="A12" s="14" t="s">
        <v>55</v>
      </c>
      <c r="B12" s="15"/>
      <c r="C12" s="16">
        <f>C6+C9</f>
        <v>846420.02</v>
      </c>
      <c r="D12" s="55" t="s">
        <v>105</v>
      </c>
      <c r="E12" s="13"/>
    </row>
    <row r="13" spans="1:5">
      <c r="A13" s="50" t="s">
        <v>12</v>
      </c>
      <c r="B13" s="50"/>
      <c r="C13" s="50"/>
      <c r="D13" s="50"/>
      <c r="E13" s="50"/>
    </row>
    <row r="14" spans="1:5" ht="15.75" thickBot="1">
      <c r="A14" s="17" t="s">
        <v>13</v>
      </c>
      <c r="B14" s="18" t="e">
        <f>#REF!</f>
        <v>#REF!</v>
      </c>
      <c r="C14" s="19">
        <f>C15+C16</f>
        <v>125864.20999999999</v>
      </c>
      <c r="D14" s="20"/>
      <c r="E14" s="21"/>
    </row>
    <row r="15" spans="1:5" s="45" customFormat="1" ht="15.75" thickBot="1">
      <c r="A15" s="47" t="s">
        <v>98</v>
      </c>
      <c r="B15" s="47"/>
      <c r="C15" s="47">
        <v>61381.25</v>
      </c>
      <c r="D15" s="47" t="s">
        <v>5</v>
      </c>
      <c r="E15" s="47">
        <v>16324.8</v>
      </c>
    </row>
    <row r="16" spans="1:5" s="45" customFormat="1" ht="15.75" thickBot="1">
      <c r="A16" s="47" t="s">
        <v>99</v>
      </c>
      <c r="B16" s="47"/>
      <c r="C16" s="47">
        <v>64482.96</v>
      </c>
      <c r="D16" s="47" t="s">
        <v>5</v>
      </c>
      <c r="E16" s="47">
        <v>16324.8</v>
      </c>
    </row>
    <row r="17" spans="1:5" ht="29.25" thickBot="1">
      <c r="A17" s="17" t="s">
        <v>14</v>
      </c>
      <c r="B17" s="18">
        <f>B19</f>
        <v>0</v>
      </c>
      <c r="C17" s="19">
        <f>C19+C18</f>
        <v>39748.639999999999</v>
      </c>
      <c r="D17" s="20"/>
      <c r="E17" s="21"/>
    </row>
    <row r="18" spans="1:5" s="45" customFormat="1" ht="15.75" thickBot="1">
      <c r="A18" s="47" t="s">
        <v>85</v>
      </c>
      <c r="B18" s="47"/>
      <c r="C18" s="47">
        <v>18295.12</v>
      </c>
      <c r="D18" s="47" t="s">
        <v>5</v>
      </c>
      <c r="E18" s="47">
        <v>11506.37</v>
      </c>
    </row>
    <row r="19" spans="1:5" s="45" customFormat="1" ht="15.75" thickBot="1">
      <c r="A19" s="47" t="s">
        <v>86</v>
      </c>
      <c r="B19" s="47"/>
      <c r="C19" s="47">
        <v>21453.52</v>
      </c>
      <c r="D19" s="47" t="s">
        <v>5</v>
      </c>
      <c r="E19" s="47">
        <v>12923.8</v>
      </c>
    </row>
    <row r="20" spans="1:5" ht="15.75" thickBot="1">
      <c r="A20" s="17" t="s">
        <v>15</v>
      </c>
      <c r="B20" s="22">
        <f>B21+B22</f>
        <v>0</v>
      </c>
      <c r="C20" s="19">
        <f>C21+C22</f>
        <v>73310.48000000001</v>
      </c>
      <c r="D20" s="23"/>
      <c r="E20" s="24"/>
    </row>
    <row r="21" spans="1:5" s="45" customFormat="1" ht="15.75" thickBot="1">
      <c r="A21" s="47" t="s">
        <v>60</v>
      </c>
      <c r="B21" s="47"/>
      <c r="C21" s="47">
        <v>36231.480000000003</v>
      </c>
      <c r="D21" s="47" t="s">
        <v>16</v>
      </c>
      <c r="E21" s="47">
        <v>684</v>
      </c>
    </row>
    <row r="22" spans="1:5" s="45" customFormat="1" ht="15" customHeight="1" thickBot="1">
      <c r="A22" s="47" t="s">
        <v>61</v>
      </c>
      <c r="B22" s="47"/>
      <c r="C22" s="47">
        <v>37079</v>
      </c>
      <c r="D22" s="47" t="s">
        <v>16</v>
      </c>
      <c r="E22" s="47">
        <v>700</v>
      </c>
    </row>
    <row r="23" spans="1:5" ht="43.5" thickBot="1">
      <c r="A23" s="17" t="s">
        <v>17</v>
      </c>
      <c r="B23" s="18"/>
      <c r="C23" s="19">
        <f>SUM(C24:C29)</f>
        <v>18120.510000000002</v>
      </c>
      <c r="D23" s="20"/>
      <c r="E23" s="21"/>
    </row>
    <row r="24" spans="1:5" s="45" customFormat="1" ht="15.75" thickBot="1">
      <c r="A24" s="47" t="s">
        <v>100</v>
      </c>
      <c r="B24" s="47"/>
      <c r="C24" s="47">
        <v>1469.23</v>
      </c>
      <c r="D24" s="47" t="s">
        <v>5</v>
      </c>
      <c r="E24" s="47">
        <v>16324.8</v>
      </c>
    </row>
    <row r="25" spans="1:5" s="45" customFormat="1" ht="15.75" thickBot="1">
      <c r="A25" s="47" t="s">
        <v>101</v>
      </c>
      <c r="B25" s="47"/>
      <c r="C25" s="47">
        <v>1469.23</v>
      </c>
      <c r="D25" s="47" t="s">
        <v>5</v>
      </c>
      <c r="E25" s="47">
        <v>16324.8</v>
      </c>
    </row>
    <row r="26" spans="1:5" s="45" customFormat="1" ht="15.75" thickBot="1">
      <c r="A26" s="47" t="s">
        <v>102</v>
      </c>
      <c r="B26" s="47"/>
      <c r="C26" s="47">
        <v>1305.98</v>
      </c>
      <c r="D26" s="47" t="s">
        <v>5</v>
      </c>
      <c r="E26" s="47">
        <v>16324.8</v>
      </c>
    </row>
    <row r="27" spans="1:5" s="45" customFormat="1" ht="15.75" thickBot="1">
      <c r="A27" s="47" t="s">
        <v>103</v>
      </c>
      <c r="B27" s="47"/>
      <c r="C27" s="47">
        <v>1469.23</v>
      </c>
      <c r="D27" s="47" t="s">
        <v>5</v>
      </c>
      <c r="E27" s="47">
        <v>16324.8</v>
      </c>
    </row>
    <row r="28" spans="1:5" s="45" customFormat="1" ht="15.75" thickBot="1">
      <c r="A28" s="47" t="s">
        <v>95</v>
      </c>
      <c r="B28" s="47"/>
      <c r="C28" s="47">
        <v>6203.42</v>
      </c>
      <c r="D28" s="47" t="s">
        <v>5</v>
      </c>
      <c r="E28" s="47">
        <v>16324.8</v>
      </c>
    </row>
    <row r="29" spans="1:5" s="45" customFormat="1" ht="15.75" thickBot="1">
      <c r="A29" s="47" t="s">
        <v>95</v>
      </c>
      <c r="B29" s="47"/>
      <c r="C29" s="47">
        <v>6203.42</v>
      </c>
      <c r="D29" s="47" t="s">
        <v>5</v>
      </c>
      <c r="E29" s="47">
        <v>16324.8</v>
      </c>
    </row>
    <row r="30" spans="1:5" ht="43.5" outlineLevel="1" thickBot="1">
      <c r="A30" s="17" t="s">
        <v>18</v>
      </c>
      <c r="B30" s="25"/>
      <c r="C30" s="26">
        <f>SUM(C31:C40)</f>
        <v>62810.29</v>
      </c>
      <c r="D30" s="27"/>
      <c r="E30" s="27"/>
    </row>
    <row r="31" spans="1:5" s="45" customFormat="1" ht="15.75" thickBot="1">
      <c r="A31" s="47" t="s">
        <v>69</v>
      </c>
      <c r="B31" s="47"/>
      <c r="C31" s="47">
        <v>373.82</v>
      </c>
      <c r="D31" s="47" t="s">
        <v>67</v>
      </c>
      <c r="E31" s="47">
        <v>2</v>
      </c>
    </row>
    <row r="32" spans="1:5" s="45" customFormat="1" ht="15.75" thickBot="1">
      <c r="A32" s="47" t="s">
        <v>42</v>
      </c>
      <c r="B32" s="47"/>
      <c r="C32" s="47">
        <v>704.55</v>
      </c>
      <c r="D32" s="47" t="s">
        <v>6</v>
      </c>
      <c r="E32" s="47">
        <v>3</v>
      </c>
    </row>
    <row r="33" spans="1:6" s="45" customFormat="1" ht="15.75" thickBot="1">
      <c r="A33" s="47" t="s">
        <v>70</v>
      </c>
      <c r="B33" s="47"/>
      <c r="C33" s="47">
        <v>666.76</v>
      </c>
      <c r="D33" s="47" t="s">
        <v>67</v>
      </c>
      <c r="E33" s="47">
        <v>2</v>
      </c>
    </row>
    <row r="34" spans="1:6" s="45" customFormat="1" ht="15.75" thickBot="1">
      <c r="A34" s="47" t="s">
        <v>74</v>
      </c>
      <c r="B34" s="47"/>
      <c r="C34" s="47">
        <v>329</v>
      </c>
      <c r="D34" s="47" t="s">
        <v>5</v>
      </c>
      <c r="E34" s="47">
        <v>70</v>
      </c>
    </row>
    <row r="35" spans="1:6" s="45" customFormat="1" ht="15.75" thickBot="1">
      <c r="A35" s="47" t="s">
        <v>81</v>
      </c>
      <c r="B35" s="47"/>
      <c r="C35" s="47">
        <v>520.01</v>
      </c>
      <c r="D35" s="47" t="s">
        <v>67</v>
      </c>
      <c r="E35" s="47">
        <v>1</v>
      </c>
    </row>
    <row r="36" spans="1:6" s="45" customFormat="1" ht="15.75" thickBot="1">
      <c r="A36" s="47" t="s">
        <v>81</v>
      </c>
      <c r="B36" s="47"/>
      <c r="C36" s="47">
        <v>1034.98</v>
      </c>
      <c r="D36" s="47" t="s">
        <v>67</v>
      </c>
      <c r="E36" s="47">
        <v>1</v>
      </c>
    </row>
    <row r="37" spans="1:6" s="45" customFormat="1" ht="15.75" thickBot="1">
      <c r="A37" s="47" t="s">
        <v>68</v>
      </c>
      <c r="B37" s="47"/>
      <c r="C37" s="47">
        <v>952.8</v>
      </c>
      <c r="D37" s="47" t="s">
        <v>67</v>
      </c>
      <c r="E37" s="47">
        <v>12</v>
      </c>
    </row>
    <row r="38" spans="1:6" s="45" customFormat="1" ht="15.75" thickBot="1">
      <c r="A38" s="47" t="s">
        <v>91</v>
      </c>
      <c r="B38" s="47"/>
      <c r="C38" s="47">
        <v>54738</v>
      </c>
      <c r="D38" s="47" t="s">
        <v>67</v>
      </c>
      <c r="E38" s="47">
        <v>1</v>
      </c>
    </row>
    <row r="39" spans="1:6" s="45" customFormat="1" ht="15.75" thickBot="1">
      <c r="A39" s="47" t="s">
        <v>43</v>
      </c>
      <c r="B39" s="47"/>
      <c r="C39" s="47">
        <v>782.37</v>
      </c>
      <c r="D39" s="47" t="s">
        <v>67</v>
      </c>
      <c r="E39" s="47">
        <v>9</v>
      </c>
    </row>
    <row r="40" spans="1:6" s="45" customFormat="1" ht="15.75" thickBot="1">
      <c r="A40" s="47" t="s">
        <v>96</v>
      </c>
      <c r="B40" s="47"/>
      <c r="C40" s="47">
        <v>2708</v>
      </c>
      <c r="D40" s="47" t="s">
        <v>97</v>
      </c>
      <c r="E40" s="47">
        <v>1</v>
      </c>
    </row>
    <row r="41" spans="1:6" ht="43.5" thickBot="1">
      <c r="A41" s="17" t="s">
        <v>19</v>
      </c>
      <c r="B41" s="18">
        <f>SUM(B42:B49)</f>
        <v>0</v>
      </c>
      <c r="C41" s="19">
        <f>SUM(C42:C56)</f>
        <v>77530.540000000008</v>
      </c>
      <c r="D41" s="20"/>
      <c r="E41" s="21"/>
      <c r="F41" s="28" t="s">
        <v>4</v>
      </c>
    </row>
    <row r="42" spans="1:6" s="45" customFormat="1" ht="15.75" thickBot="1">
      <c r="A42" s="47" t="s">
        <v>40</v>
      </c>
      <c r="B42" s="47"/>
      <c r="C42" s="47">
        <v>2907.18</v>
      </c>
      <c r="D42" s="47" t="s">
        <v>41</v>
      </c>
      <c r="E42" s="47">
        <v>6</v>
      </c>
    </row>
    <row r="43" spans="1:6" s="45" customFormat="1" ht="15.75" thickBot="1">
      <c r="A43" s="47" t="s">
        <v>20</v>
      </c>
      <c r="B43" s="47"/>
      <c r="C43" s="47">
        <v>3237.44</v>
      </c>
      <c r="D43" s="47" t="s">
        <v>21</v>
      </c>
      <c r="E43" s="47">
        <v>4</v>
      </c>
    </row>
    <row r="44" spans="1:6" s="45" customFormat="1" ht="15.75" thickBot="1">
      <c r="A44" s="47" t="s">
        <v>66</v>
      </c>
      <c r="B44" s="47"/>
      <c r="C44" s="47">
        <v>3605.66</v>
      </c>
      <c r="D44" s="47" t="s">
        <v>67</v>
      </c>
      <c r="E44" s="47">
        <v>1</v>
      </c>
    </row>
    <row r="45" spans="1:6" s="45" customFormat="1" ht="15.75" thickBot="1">
      <c r="A45" s="47" t="s">
        <v>72</v>
      </c>
      <c r="B45" s="47"/>
      <c r="C45" s="47">
        <v>762.86</v>
      </c>
      <c r="D45" s="47" t="s">
        <v>44</v>
      </c>
      <c r="E45" s="47">
        <v>2</v>
      </c>
    </row>
    <row r="46" spans="1:6" s="45" customFormat="1" ht="15.75" thickBot="1">
      <c r="A46" s="47" t="s">
        <v>73</v>
      </c>
      <c r="B46" s="47"/>
      <c r="C46" s="47">
        <v>199.29</v>
      </c>
      <c r="D46" s="47" t="s">
        <v>67</v>
      </c>
      <c r="E46" s="47">
        <v>1</v>
      </c>
    </row>
    <row r="47" spans="1:6" s="45" customFormat="1" ht="15.75" thickBot="1">
      <c r="A47" s="47" t="s">
        <v>75</v>
      </c>
      <c r="B47" s="47"/>
      <c r="C47" s="47">
        <v>8517.3700000000008</v>
      </c>
      <c r="D47" s="47" t="s">
        <v>36</v>
      </c>
      <c r="E47" s="47">
        <v>1</v>
      </c>
    </row>
    <row r="48" spans="1:6" s="45" customFormat="1" ht="15.75" thickBot="1">
      <c r="A48" s="47" t="s">
        <v>76</v>
      </c>
      <c r="B48" s="47"/>
      <c r="C48" s="47">
        <v>11088.51</v>
      </c>
      <c r="D48" s="47" t="s">
        <v>77</v>
      </c>
      <c r="E48" s="47">
        <v>1</v>
      </c>
    </row>
    <row r="49" spans="1:5" s="45" customFormat="1" ht="15.75" thickBot="1">
      <c r="A49" s="47" t="s">
        <v>78</v>
      </c>
      <c r="B49" s="47"/>
      <c r="C49" s="47">
        <v>1308</v>
      </c>
      <c r="D49" s="47" t="s">
        <v>37</v>
      </c>
      <c r="E49" s="47">
        <v>8</v>
      </c>
    </row>
    <row r="50" spans="1:5" s="45" customFormat="1" ht="15.75" thickBot="1">
      <c r="A50" s="47" t="s">
        <v>79</v>
      </c>
      <c r="B50" s="47"/>
      <c r="C50" s="47">
        <v>767.26</v>
      </c>
      <c r="D50" s="47" t="s">
        <v>67</v>
      </c>
      <c r="E50" s="47">
        <v>2</v>
      </c>
    </row>
    <row r="51" spans="1:5" s="45" customFormat="1" ht="15.75" thickBot="1">
      <c r="A51" s="47" t="s">
        <v>80</v>
      </c>
      <c r="B51" s="47"/>
      <c r="C51" s="47">
        <v>31345</v>
      </c>
      <c r="D51" s="47" t="s">
        <v>44</v>
      </c>
      <c r="E51" s="47">
        <v>1</v>
      </c>
    </row>
    <row r="52" spans="1:5" s="45" customFormat="1" ht="15.75" thickBot="1">
      <c r="A52" s="47" t="s">
        <v>82</v>
      </c>
      <c r="B52" s="47"/>
      <c r="C52" s="47">
        <v>7214.6</v>
      </c>
      <c r="D52" s="47" t="s">
        <v>67</v>
      </c>
      <c r="E52" s="47">
        <v>2</v>
      </c>
    </row>
    <row r="53" spans="1:5" s="45" customFormat="1" ht="15.75" thickBot="1">
      <c r="A53" s="47" t="s">
        <v>33</v>
      </c>
      <c r="B53" s="47"/>
      <c r="C53" s="47">
        <v>359.2</v>
      </c>
      <c r="D53" s="47" t="s">
        <v>67</v>
      </c>
      <c r="E53" s="47">
        <v>2</v>
      </c>
    </row>
    <row r="54" spans="1:5" s="45" customFormat="1" ht="15.75" thickBot="1">
      <c r="A54" s="47" t="s">
        <v>33</v>
      </c>
      <c r="B54" s="47"/>
      <c r="C54" s="47">
        <v>171.34</v>
      </c>
      <c r="D54" s="47" t="s">
        <v>67</v>
      </c>
      <c r="E54" s="47">
        <v>1</v>
      </c>
    </row>
    <row r="55" spans="1:5" s="45" customFormat="1" ht="15.75" thickBot="1">
      <c r="A55" s="47" t="s">
        <v>94</v>
      </c>
      <c r="B55" s="47"/>
      <c r="C55" s="47">
        <v>3615.57</v>
      </c>
      <c r="D55" s="47" t="s">
        <v>67</v>
      </c>
      <c r="E55" s="47">
        <v>1</v>
      </c>
    </row>
    <row r="56" spans="1:5" s="45" customFormat="1" ht="15.75" thickBot="1">
      <c r="A56" s="47" t="s">
        <v>31</v>
      </c>
      <c r="B56" s="47"/>
      <c r="C56" s="47">
        <v>2431.2600000000002</v>
      </c>
      <c r="D56" s="47" t="s">
        <v>32</v>
      </c>
      <c r="E56" s="47">
        <v>9</v>
      </c>
    </row>
    <row r="57" spans="1:5" ht="28.5">
      <c r="A57" s="17" t="s">
        <v>22</v>
      </c>
      <c r="B57" s="18" t="e">
        <f>#REF!+#REF!</f>
        <v>#REF!</v>
      </c>
      <c r="C57" s="19">
        <v>0</v>
      </c>
      <c r="D57" s="20"/>
      <c r="E57" s="21"/>
    </row>
    <row r="58" spans="1:5" ht="28.5">
      <c r="A58" s="17" t="s">
        <v>23</v>
      </c>
      <c r="B58" s="18" t="e">
        <f>SUM(#REF!)</f>
        <v>#REF!</v>
      </c>
      <c r="C58" s="19">
        <v>0</v>
      </c>
      <c r="D58" s="20"/>
      <c r="E58" s="21"/>
    </row>
    <row r="59" spans="1:5" ht="28.5">
      <c r="A59" s="17" t="s">
        <v>24</v>
      </c>
      <c r="B59" s="18" t="e">
        <f>#REF!</f>
        <v>#REF!</v>
      </c>
      <c r="C59" s="19">
        <v>0</v>
      </c>
      <c r="D59" s="20"/>
      <c r="E59" s="21"/>
    </row>
    <row r="60" spans="1:5" ht="28.5">
      <c r="A60" s="17" t="s">
        <v>25</v>
      </c>
      <c r="B60" s="18" t="e">
        <f>#REF!+#REF!</f>
        <v>#REF!</v>
      </c>
      <c r="C60" s="19">
        <f>0</f>
        <v>0</v>
      </c>
      <c r="D60" s="20"/>
      <c r="E60" s="21"/>
    </row>
    <row r="61" spans="1:5" ht="28.5">
      <c r="A61" s="17" t="s">
        <v>26</v>
      </c>
      <c r="B61" s="18" t="e">
        <f>#REF!</f>
        <v>#REF!</v>
      </c>
      <c r="C61" s="19">
        <v>0</v>
      </c>
      <c r="D61" s="20"/>
      <c r="E61" s="21"/>
    </row>
    <row r="62" spans="1:5" ht="29.25" thickBot="1">
      <c r="A62" s="17" t="s">
        <v>27</v>
      </c>
      <c r="B62" s="18" t="e">
        <f>B63+#REF!</f>
        <v>#REF!</v>
      </c>
      <c r="C62" s="19">
        <f>C63+C64</f>
        <v>27752.16</v>
      </c>
      <c r="D62" s="20"/>
      <c r="E62" s="21"/>
    </row>
    <row r="63" spans="1:5" s="45" customFormat="1" ht="15.75" thickBot="1">
      <c r="A63" s="47" t="s">
        <v>83</v>
      </c>
      <c r="B63" s="47"/>
      <c r="C63" s="47">
        <v>13059.84</v>
      </c>
      <c r="D63" s="47" t="s">
        <v>5</v>
      </c>
      <c r="E63" s="47">
        <v>16324.8</v>
      </c>
    </row>
    <row r="64" spans="1:5" s="45" customFormat="1" ht="15.75" thickBot="1">
      <c r="A64" s="47" t="s">
        <v>84</v>
      </c>
      <c r="B64" s="47"/>
      <c r="C64" s="47">
        <v>14692.32</v>
      </c>
      <c r="D64" s="47" t="s">
        <v>5</v>
      </c>
      <c r="E64" s="47">
        <v>16324.8</v>
      </c>
    </row>
    <row r="65" spans="1:5" ht="43.5" thickBot="1">
      <c r="A65" s="17" t="s">
        <v>28</v>
      </c>
      <c r="B65" s="18" t="e">
        <f>#REF!</f>
        <v>#REF!</v>
      </c>
      <c r="C65" s="19">
        <f>SUM(C66:C68)</f>
        <v>6454.28</v>
      </c>
      <c r="D65" s="20"/>
      <c r="E65" s="21"/>
    </row>
    <row r="66" spans="1:5" s="45" customFormat="1" ht="15.75" thickBot="1">
      <c r="A66" s="47" t="s">
        <v>64</v>
      </c>
      <c r="B66" s="47"/>
      <c r="C66" s="47">
        <v>2619</v>
      </c>
      <c r="D66" s="47" t="s">
        <v>5</v>
      </c>
      <c r="E66" s="47">
        <v>900</v>
      </c>
    </row>
    <row r="67" spans="1:5" s="45" customFormat="1" ht="15.75" thickBot="1">
      <c r="A67" s="47" t="s">
        <v>65</v>
      </c>
      <c r="B67" s="47"/>
      <c r="C67" s="47">
        <v>1279.28</v>
      </c>
      <c r="D67" s="47" t="s">
        <v>5</v>
      </c>
      <c r="E67" s="47">
        <v>900.9</v>
      </c>
    </row>
    <row r="68" spans="1:5" s="45" customFormat="1" ht="15.75" thickBot="1">
      <c r="A68" s="47" t="s">
        <v>65</v>
      </c>
      <c r="B68" s="47"/>
      <c r="C68" s="47">
        <v>2556</v>
      </c>
      <c r="D68" s="47" t="s">
        <v>5</v>
      </c>
      <c r="E68" s="47">
        <v>1800</v>
      </c>
    </row>
    <row r="69" spans="1:5" ht="57.75" thickBot="1">
      <c r="A69" s="17" t="s">
        <v>29</v>
      </c>
      <c r="B69" s="18">
        <f>SUM(B70:B70)</f>
        <v>0</v>
      </c>
      <c r="C69" s="19">
        <f>SUM(C70:C72)</f>
        <v>72529.2</v>
      </c>
      <c r="D69" s="20"/>
      <c r="E69" s="21"/>
    </row>
    <row r="70" spans="1:5" s="45" customFormat="1" ht="15.75" thickBot="1">
      <c r="A70" s="47" t="s">
        <v>104</v>
      </c>
      <c r="B70" s="47"/>
      <c r="C70" s="47">
        <v>128.19999999999999</v>
      </c>
      <c r="D70" s="47" t="s">
        <v>5</v>
      </c>
      <c r="E70" s="47">
        <v>7541.35</v>
      </c>
    </row>
    <row r="71" spans="1:5" s="45" customFormat="1" ht="15.75" thickBot="1">
      <c r="A71" s="47" t="s">
        <v>87</v>
      </c>
      <c r="B71" s="47"/>
      <c r="C71" s="47">
        <v>37996.07</v>
      </c>
      <c r="D71" s="47" t="s">
        <v>5</v>
      </c>
      <c r="E71" s="47">
        <v>15508.6</v>
      </c>
    </row>
    <row r="72" spans="1:5" s="45" customFormat="1" ht="15.75" thickBot="1">
      <c r="A72" s="47" t="s">
        <v>88</v>
      </c>
      <c r="B72" s="47"/>
      <c r="C72" s="47">
        <v>34404.93</v>
      </c>
      <c r="D72" s="47" t="s">
        <v>5</v>
      </c>
      <c r="E72" s="47">
        <v>14042.83</v>
      </c>
    </row>
    <row r="73" spans="1:5">
      <c r="A73" s="17" t="s">
        <v>30</v>
      </c>
      <c r="B73" s="18">
        <f>B74</f>
        <v>3050.8474576271187</v>
      </c>
      <c r="C73" s="19">
        <f>C74</f>
        <v>3600</v>
      </c>
      <c r="D73" s="20"/>
      <c r="E73" s="21"/>
    </row>
    <row r="74" spans="1:5" ht="30">
      <c r="A74" s="29" t="s">
        <v>8</v>
      </c>
      <c r="B74" s="22">
        <f>C74/1.18</f>
        <v>3050.8474576271187</v>
      </c>
      <c r="C74" s="30">
        <f>E74*5*12</f>
        <v>3600</v>
      </c>
      <c r="D74" s="31" t="s">
        <v>7</v>
      </c>
      <c r="E74" s="23">
        <v>60</v>
      </c>
    </row>
    <row r="75" spans="1:5">
      <c r="A75" s="32" t="s">
        <v>56</v>
      </c>
      <c r="B75" s="33" t="e">
        <f>B14+B17+B20+#REF!+B41+B57+B58+B59+B60+B61+B62+B65+B69+B73</f>
        <v>#REF!</v>
      </c>
      <c r="C75" s="19">
        <f>C14+C17+C20+C23+C30+C41+C57+C58+C59+C60+C61+C62+C65+C69</f>
        <v>504120.31000000006</v>
      </c>
      <c r="D75" s="34" t="s">
        <v>105</v>
      </c>
      <c r="E75" s="21"/>
    </row>
    <row r="76" spans="1:5">
      <c r="A76" s="32" t="s">
        <v>57</v>
      </c>
      <c r="B76" s="35"/>
      <c r="C76" s="19">
        <f>C75*1.2+C73</f>
        <v>608544.37200000009</v>
      </c>
      <c r="D76" s="34" t="s">
        <v>105</v>
      </c>
      <c r="E76" s="21"/>
    </row>
    <row r="77" spans="1:5">
      <c r="A77" s="32" t="s">
        <v>58</v>
      </c>
      <c r="B77" s="35"/>
      <c r="C77" s="19">
        <f>C4+C6+C9-C76</f>
        <v>286188.1353999998</v>
      </c>
      <c r="D77" s="34" t="s">
        <v>105</v>
      </c>
      <c r="E77" s="21"/>
    </row>
    <row r="78" spans="1:5" ht="28.5">
      <c r="A78" s="17" t="s">
        <v>59</v>
      </c>
      <c r="B78" s="35"/>
      <c r="C78" s="19">
        <f>C77+C8</f>
        <v>199182.90539999981</v>
      </c>
      <c r="D78" s="34" t="s">
        <v>105</v>
      </c>
      <c r="E78" s="36"/>
    </row>
  </sheetData>
  <mergeCells count="4">
    <mergeCell ref="A1:E1"/>
    <mergeCell ref="A13:E13"/>
    <mergeCell ref="C2:D2"/>
    <mergeCell ref="A5:E5"/>
  </mergeCells>
  <hyperlinks>
    <hyperlink ref="D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93"/>
  <sheetViews>
    <sheetView topLeftCell="A82" workbookViewId="0">
      <selection activeCell="A66" activeCellId="2" sqref="A33:XFD33 A64:XFD64 A66:XFD66"/>
    </sheetView>
  </sheetViews>
  <sheetFormatPr defaultRowHeight="15"/>
  <cols>
    <col min="1" max="1" width="49.5703125" customWidth="1"/>
    <col min="2" max="2" width="49.5703125" style="45" hidden="1" customWidth="1"/>
  </cols>
  <sheetData>
    <row r="2" spans="1:5">
      <c r="A2" s="45"/>
      <c r="C2" s="45"/>
      <c r="D2" s="45"/>
      <c r="E2" s="45"/>
    </row>
    <row r="3" spans="1:5">
      <c r="A3" s="45"/>
      <c r="C3" s="45"/>
      <c r="D3" s="45"/>
      <c r="E3" s="45"/>
    </row>
    <row r="4" spans="1:5" ht="15.75" thickBot="1">
      <c r="A4" s="45"/>
      <c r="C4" s="45"/>
      <c r="D4" s="45"/>
      <c r="E4" s="45"/>
    </row>
    <row r="5" spans="1:5" ht="15.75" thickBot="1">
      <c r="A5" s="46" t="s">
        <v>48</v>
      </c>
      <c r="B5" s="46"/>
      <c r="C5" s="46" t="s">
        <v>47</v>
      </c>
      <c r="D5" s="46" t="s">
        <v>46</v>
      </c>
      <c r="E5" s="46" t="s">
        <v>45</v>
      </c>
    </row>
    <row r="6" spans="1:5" s="48" customFormat="1" ht="15.75" thickBot="1">
      <c r="A6" s="44" t="s">
        <v>60</v>
      </c>
      <c r="B6" s="44"/>
      <c r="C6" s="44">
        <v>36231.480000000003</v>
      </c>
      <c r="D6" s="44" t="s">
        <v>16</v>
      </c>
      <c r="E6" s="44">
        <v>684</v>
      </c>
    </row>
    <row r="7" spans="1:5" ht="15.75" thickBot="1">
      <c r="A7" s="47"/>
      <c r="B7" s="47"/>
      <c r="C7" s="47">
        <v>36231.480000000003</v>
      </c>
      <c r="D7" s="47"/>
      <c r="E7" s="47">
        <v>684</v>
      </c>
    </row>
    <row r="8" spans="1:5" s="48" customFormat="1" ht="15" customHeight="1" thickBot="1">
      <c r="A8" s="44" t="s">
        <v>61</v>
      </c>
      <c r="B8" s="44"/>
      <c r="C8" s="44">
        <v>37079</v>
      </c>
      <c r="D8" s="44" t="s">
        <v>16</v>
      </c>
      <c r="E8" s="44">
        <v>700</v>
      </c>
    </row>
    <row r="9" spans="1:5" ht="15.75" thickBot="1">
      <c r="A9" s="47"/>
      <c r="B9" s="47"/>
      <c r="C9" s="47">
        <v>37079</v>
      </c>
      <c r="D9" s="47"/>
      <c r="E9" s="47">
        <v>700</v>
      </c>
    </row>
    <row r="10" spans="1:5" s="48" customFormat="1" ht="15.75" thickBot="1">
      <c r="A10" s="44" t="s">
        <v>40</v>
      </c>
      <c r="B10" s="44"/>
      <c r="C10" s="44">
        <v>2907.18</v>
      </c>
      <c r="D10" s="44" t="s">
        <v>41</v>
      </c>
      <c r="E10" s="44">
        <v>6</v>
      </c>
    </row>
    <row r="11" spans="1:5" ht="15.75" thickBot="1">
      <c r="A11" s="47"/>
      <c r="B11" s="47"/>
      <c r="C11" s="47">
        <v>2907.18</v>
      </c>
      <c r="D11" s="47"/>
      <c r="E11" s="47">
        <v>6</v>
      </c>
    </row>
    <row r="12" spans="1:5" s="48" customFormat="1" ht="15.75" thickBot="1">
      <c r="A12" s="44" t="s">
        <v>62</v>
      </c>
      <c r="B12" s="44"/>
      <c r="C12" s="44">
        <v>1469.23</v>
      </c>
      <c r="D12" s="44" t="s">
        <v>5</v>
      </c>
      <c r="E12" s="44">
        <v>16324.8</v>
      </c>
    </row>
    <row r="13" spans="1:5" ht="15.75" thickBot="1">
      <c r="A13" s="47"/>
      <c r="B13" s="47"/>
      <c r="C13" s="47">
        <v>1469.23</v>
      </c>
      <c r="D13" s="47"/>
      <c r="E13" s="47">
        <v>16324.8</v>
      </c>
    </row>
    <row r="14" spans="1:5" s="48" customFormat="1" ht="15.75" thickBot="1">
      <c r="A14" s="44" t="s">
        <v>63</v>
      </c>
      <c r="B14" s="44"/>
      <c r="C14" s="44">
        <v>1469.23</v>
      </c>
      <c r="D14" s="44" t="s">
        <v>5</v>
      </c>
      <c r="E14" s="44">
        <v>16324.8</v>
      </c>
    </row>
    <row r="15" spans="1:5" ht="15.75" thickBot="1">
      <c r="A15" s="47"/>
      <c r="B15" s="47"/>
      <c r="C15" s="47">
        <v>1469.23</v>
      </c>
      <c r="D15" s="47"/>
      <c r="E15" s="47">
        <v>16324.8</v>
      </c>
    </row>
    <row r="16" spans="1:5" s="48" customFormat="1" ht="15.75" thickBot="1">
      <c r="A16" s="44" t="s">
        <v>64</v>
      </c>
      <c r="B16" s="44"/>
      <c r="C16" s="44">
        <v>2619</v>
      </c>
      <c r="D16" s="44" t="s">
        <v>5</v>
      </c>
      <c r="E16" s="44">
        <v>900</v>
      </c>
    </row>
    <row r="17" spans="1:5" ht="15.75" thickBot="1">
      <c r="A17" s="47"/>
      <c r="B17" s="47"/>
      <c r="C17" s="47">
        <v>2619</v>
      </c>
      <c r="D17" s="47"/>
      <c r="E17" s="47">
        <v>900</v>
      </c>
    </row>
    <row r="18" spans="1:5" s="48" customFormat="1" ht="15.75" thickBot="1">
      <c r="A18" s="44" t="s">
        <v>65</v>
      </c>
      <c r="B18" s="44"/>
      <c r="C18" s="44">
        <v>1279.28</v>
      </c>
      <c r="D18" s="44" t="s">
        <v>5</v>
      </c>
      <c r="E18" s="44">
        <v>900.9</v>
      </c>
    </row>
    <row r="19" spans="1:5" s="48" customFormat="1" ht="15.75" thickBot="1">
      <c r="A19" s="44" t="s">
        <v>65</v>
      </c>
      <c r="B19" s="44"/>
      <c r="C19" s="44">
        <v>2556</v>
      </c>
      <c r="D19" s="44" t="s">
        <v>5</v>
      </c>
      <c r="E19" s="44">
        <v>1800</v>
      </c>
    </row>
    <row r="20" spans="1:5" ht="15.75" thickBot="1">
      <c r="A20" s="47"/>
      <c r="B20" s="47"/>
      <c r="C20" s="47">
        <v>3835.2799999999997</v>
      </c>
      <c r="D20" s="47"/>
      <c r="E20" s="47">
        <v>2700.9</v>
      </c>
    </row>
    <row r="21" spans="1:5" s="48" customFormat="1" ht="15.75" thickBot="1">
      <c r="A21" s="44" t="s">
        <v>20</v>
      </c>
      <c r="B21" s="44"/>
      <c r="C21" s="44">
        <v>3237.44</v>
      </c>
      <c r="D21" s="44" t="s">
        <v>21</v>
      </c>
      <c r="E21" s="44">
        <v>4</v>
      </c>
    </row>
    <row r="22" spans="1:5" ht="15.75" thickBot="1">
      <c r="A22" s="47"/>
      <c r="B22" s="47"/>
      <c r="C22" s="47">
        <v>3237.44</v>
      </c>
      <c r="D22" s="47"/>
      <c r="E22" s="47">
        <v>4</v>
      </c>
    </row>
    <row r="23" spans="1:5" s="48" customFormat="1" ht="15.75" thickBot="1">
      <c r="A23" s="44" t="s">
        <v>66</v>
      </c>
      <c r="B23" s="44"/>
      <c r="C23" s="44">
        <v>3605.66</v>
      </c>
      <c r="D23" s="44" t="s">
        <v>67</v>
      </c>
      <c r="E23" s="44">
        <v>1</v>
      </c>
    </row>
    <row r="24" spans="1:5" ht="15.75" thickBot="1">
      <c r="A24" s="47"/>
      <c r="B24" s="47"/>
      <c r="C24" s="47">
        <v>3605.66</v>
      </c>
      <c r="D24" s="47"/>
      <c r="E24" s="47">
        <v>1</v>
      </c>
    </row>
    <row r="25" spans="1:5" s="48" customFormat="1" ht="15.75" thickBot="1">
      <c r="A25" s="44" t="s">
        <v>68</v>
      </c>
      <c r="B25" s="44"/>
      <c r="C25" s="44">
        <v>952.8</v>
      </c>
      <c r="D25" s="44" t="s">
        <v>67</v>
      </c>
      <c r="E25" s="44">
        <v>12</v>
      </c>
    </row>
    <row r="26" spans="1:5" ht="15.75" thickBot="1">
      <c r="A26" s="47"/>
      <c r="B26" s="47"/>
      <c r="C26" s="47">
        <v>952.8</v>
      </c>
      <c r="D26" s="47"/>
      <c r="E26" s="47">
        <v>12</v>
      </c>
    </row>
    <row r="27" spans="1:5" s="48" customFormat="1" ht="15.75" thickBot="1">
      <c r="A27" s="44" t="s">
        <v>69</v>
      </c>
      <c r="B27" s="44"/>
      <c r="C27" s="44">
        <v>373.82</v>
      </c>
      <c r="D27" s="44" t="s">
        <v>67</v>
      </c>
      <c r="E27" s="44">
        <v>2</v>
      </c>
    </row>
    <row r="28" spans="1:5" ht="15.75" thickBot="1">
      <c r="A28" s="47"/>
      <c r="B28" s="47"/>
      <c r="C28" s="47">
        <v>373.82</v>
      </c>
      <c r="D28" s="47"/>
      <c r="E28" s="47">
        <v>2</v>
      </c>
    </row>
    <row r="29" spans="1:5" s="48" customFormat="1" ht="15.75" thickBot="1">
      <c r="A29" s="44" t="s">
        <v>42</v>
      </c>
      <c r="B29" s="44"/>
      <c r="C29" s="44">
        <v>704.55</v>
      </c>
      <c r="D29" s="44" t="s">
        <v>6</v>
      </c>
      <c r="E29" s="44">
        <v>3</v>
      </c>
    </row>
    <row r="30" spans="1:5" ht="15.75" thickBot="1">
      <c r="A30" s="47"/>
      <c r="B30" s="47"/>
      <c r="C30" s="47">
        <v>704.55</v>
      </c>
      <c r="D30" s="47"/>
      <c r="E30" s="47">
        <v>3</v>
      </c>
    </row>
    <row r="31" spans="1:5" s="48" customFormat="1" ht="15.75" thickBot="1">
      <c r="A31" s="44" t="s">
        <v>70</v>
      </c>
      <c r="B31" s="44"/>
      <c r="C31" s="44">
        <v>666.76</v>
      </c>
      <c r="D31" s="44" t="s">
        <v>67</v>
      </c>
      <c r="E31" s="44">
        <v>2</v>
      </c>
    </row>
    <row r="32" spans="1:5" ht="15.75" thickBot="1">
      <c r="A32" s="47"/>
      <c r="B32" s="47"/>
      <c r="C32" s="47">
        <v>666.76</v>
      </c>
      <c r="D32" s="47"/>
      <c r="E32" s="47">
        <v>2</v>
      </c>
    </row>
    <row r="33" spans="1:5" s="48" customFormat="1" ht="15.75" thickBot="1">
      <c r="A33" s="44" t="s">
        <v>71</v>
      </c>
      <c r="B33" s="44"/>
      <c r="C33" s="44">
        <v>128.19999999999999</v>
      </c>
      <c r="D33" s="44" t="s">
        <v>5</v>
      </c>
      <c r="E33" s="44">
        <v>7541.35</v>
      </c>
    </row>
    <row r="34" spans="1:5" ht="15.75" thickBot="1">
      <c r="A34" s="47"/>
      <c r="B34" s="47"/>
      <c r="C34" s="47">
        <v>128.19999999999999</v>
      </c>
      <c r="D34" s="47"/>
      <c r="E34" s="47">
        <v>7541.35</v>
      </c>
    </row>
    <row r="35" spans="1:5" s="48" customFormat="1" ht="15.75" thickBot="1">
      <c r="A35" s="44" t="s">
        <v>72</v>
      </c>
      <c r="B35" s="44"/>
      <c r="C35" s="44">
        <v>762.86</v>
      </c>
      <c r="D35" s="44" t="s">
        <v>44</v>
      </c>
      <c r="E35" s="44">
        <v>2</v>
      </c>
    </row>
    <row r="36" spans="1:5" ht="15.75" thickBot="1">
      <c r="A36" s="47"/>
      <c r="B36" s="47"/>
      <c r="C36" s="47">
        <v>762.86</v>
      </c>
      <c r="D36" s="47"/>
      <c r="E36" s="47">
        <v>2</v>
      </c>
    </row>
    <row r="37" spans="1:5" s="48" customFormat="1" ht="15.75" thickBot="1">
      <c r="A37" s="44" t="s">
        <v>73</v>
      </c>
      <c r="B37" s="44"/>
      <c r="C37" s="44">
        <v>199.29</v>
      </c>
      <c r="D37" s="44" t="s">
        <v>67</v>
      </c>
      <c r="E37" s="44">
        <v>1</v>
      </c>
    </row>
    <row r="38" spans="1:5" ht="15.75" thickBot="1">
      <c r="A38" s="47"/>
      <c r="B38" s="47"/>
      <c r="C38" s="47">
        <v>199.29</v>
      </c>
      <c r="D38" s="47"/>
      <c r="E38" s="47">
        <v>1</v>
      </c>
    </row>
    <row r="39" spans="1:5" s="48" customFormat="1" ht="15.75" thickBot="1">
      <c r="A39" s="44" t="s">
        <v>74</v>
      </c>
      <c r="B39" s="44"/>
      <c r="C39" s="44">
        <v>329</v>
      </c>
      <c r="D39" s="44" t="s">
        <v>5</v>
      </c>
      <c r="E39" s="44">
        <v>70</v>
      </c>
    </row>
    <row r="40" spans="1:5" ht="15.75" thickBot="1">
      <c r="A40" s="47"/>
      <c r="B40" s="47"/>
      <c r="C40" s="47">
        <v>329</v>
      </c>
      <c r="D40" s="47"/>
      <c r="E40" s="47">
        <v>70</v>
      </c>
    </row>
    <row r="41" spans="1:5" s="48" customFormat="1" ht="15.75" thickBot="1">
      <c r="A41" s="44" t="s">
        <v>75</v>
      </c>
      <c r="B41" s="44"/>
      <c r="C41" s="44">
        <v>8517.3700000000008</v>
      </c>
      <c r="D41" s="44" t="s">
        <v>36</v>
      </c>
      <c r="E41" s="44">
        <v>1</v>
      </c>
    </row>
    <row r="42" spans="1:5" ht="15.75" thickBot="1">
      <c r="A42" s="47"/>
      <c r="B42" s="47"/>
      <c r="C42" s="47">
        <v>8517.3700000000008</v>
      </c>
      <c r="D42" s="47"/>
      <c r="E42" s="47">
        <v>1</v>
      </c>
    </row>
    <row r="43" spans="1:5" s="48" customFormat="1" ht="15.75" thickBot="1">
      <c r="A43" s="44" t="s">
        <v>76</v>
      </c>
      <c r="B43" s="44"/>
      <c r="C43" s="44">
        <v>11088.51</v>
      </c>
      <c r="D43" s="44" t="s">
        <v>77</v>
      </c>
      <c r="E43" s="44">
        <v>1</v>
      </c>
    </row>
    <row r="44" spans="1:5" ht="15.75" thickBot="1">
      <c r="A44" s="47"/>
      <c r="B44" s="47"/>
      <c r="C44" s="47">
        <v>11088.51</v>
      </c>
      <c r="D44" s="47"/>
      <c r="E44" s="47">
        <v>1</v>
      </c>
    </row>
    <row r="45" spans="1:5" s="48" customFormat="1" ht="15.75" thickBot="1">
      <c r="A45" s="44" t="s">
        <v>78</v>
      </c>
      <c r="B45" s="44"/>
      <c r="C45" s="44">
        <v>1308</v>
      </c>
      <c r="D45" s="44" t="s">
        <v>37</v>
      </c>
      <c r="E45" s="44">
        <v>8</v>
      </c>
    </row>
    <row r="46" spans="1:5" ht="15.75" thickBot="1">
      <c r="A46" s="47"/>
      <c r="B46" s="47"/>
      <c r="C46" s="47">
        <v>1308</v>
      </c>
      <c r="D46" s="47"/>
      <c r="E46" s="47">
        <v>8</v>
      </c>
    </row>
    <row r="47" spans="1:5" s="48" customFormat="1" ht="15.75" thickBot="1">
      <c r="A47" s="44" t="s">
        <v>79</v>
      </c>
      <c r="B47" s="44"/>
      <c r="C47" s="44">
        <v>767.26</v>
      </c>
      <c r="D47" s="44" t="s">
        <v>67</v>
      </c>
      <c r="E47" s="44">
        <v>2</v>
      </c>
    </row>
    <row r="48" spans="1:5" ht="15.75" thickBot="1">
      <c r="A48" s="47"/>
      <c r="B48" s="47"/>
      <c r="C48" s="47">
        <v>767.26</v>
      </c>
      <c r="D48" s="47"/>
      <c r="E48" s="47">
        <v>2</v>
      </c>
    </row>
    <row r="49" spans="1:5" s="48" customFormat="1" ht="15.75" thickBot="1">
      <c r="A49" s="44" t="s">
        <v>80</v>
      </c>
      <c r="B49" s="44"/>
      <c r="C49" s="44">
        <v>31345</v>
      </c>
      <c r="D49" s="44" t="s">
        <v>44</v>
      </c>
      <c r="E49" s="44">
        <v>1</v>
      </c>
    </row>
    <row r="50" spans="1:5" ht="15.75" thickBot="1">
      <c r="A50" s="47"/>
      <c r="B50" s="47"/>
      <c r="C50" s="47">
        <v>31345</v>
      </c>
      <c r="D50" s="47"/>
      <c r="E50" s="47">
        <v>1</v>
      </c>
    </row>
    <row r="51" spans="1:5" s="48" customFormat="1" ht="15.75" thickBot="1">
      <c r="A51" s="44" t="s">
        <v>81</v>
      </c>
      <c r="B51" s="44"/>
      <c r="C51" s="44">
        <v>520.01</v>
      </c>
      <c r="D51" s="44" t="s">
        <v>67</v>
      </c>
      <c r="E51" s="44">
        <v>1</v>
      </c>
    </row>
    <row r="52" spans="1:5" s="48" customFormat="1" ht="15.75" thickBot="1">
      <c r="A52" s="44" t="s">
        <v>81</v>
      </c>
      <c r="B52" s="44"/>
      <c r="C52" s="44">
        <v>1034.98</v>
      </c>
      <c r="D52" s="44" t="s">
        <v>67</v>
      </c>
      <c r="E52" s="44">
        <v>1</v>
      </c>
    </row>
    <row r="53" spans="1:5" ht="15.75" thickBot="1">
      <c r="A53" s="47"/>
      <c r="B53" s="47"/>
      <c r="C53" s="47">
        <v>1554.99</v>
      </c>
      <c r="D53" s="47"/>
      <c r="E53" s="47">
        <v>2</v>
      </c>
    </row>
    <row r="54" spans="1:5" s="48" customFormat="1" ht="15.75" thickBot="1">
      <c r="A54" s="44" t="s">
        <v>82</v>
      </c>
      <c r="B54" s="44"/>
      <c r="C54" s="44">
        <v>7214.6</v>
      </c>
      <c r="D54" s="44" t="s">
        <v>67</v>
      </c>
      <c r="E54" s="44">
        <v>2</v>
      </c>
    </row>
    <row r="55" spans="1:5" ht="15.75" thickBot="1">
      <c r="A55" s="47"/>
      <c r="B55" s="47"/>
      <c r="C55" s="47">
        <v>7214.6</v>
      </c>
      <c r="D55" s="47"/>
      <c r="E55" s="47">
        <v>2</v>
      </c>
    </row>
    <row r="56" spans="1:5" s="48" customFormat="1" ht="15.75" thickBot="1">
      <c r="A56" s="44" t="s">
        <v>83</v>
      </c>
      <c r="B56" s="44"/>
      <c r="C56" s="44">
        <v>13059.84</v>
      </c>
      <c r="D56" s="44" t="s">
        <v>5</v>
      </c>
      <c r="E56" s="44">
        <v>16324.8</v>
      </c>
    </row>
    <row r="57" spans="1:5" ht="15.75" thickBot="1">
      <c r="A57" s="47"/>
      <c r="B57" s="47"/>
      <c r="C57" s="47">
        <v>13059.84</v>
      </c>
      <c r="D57" s="47"/>
      <c r="E57" s="47">
        <v>16324.8</v>
      </c>
    </row>
    <row r="58" spans="1:5" s="48" customFormat="1" ht="15.75" thickBot="1">
      <c r="A58" s="44" t="s">
        <v>84</v>
      </c>
      <c r="B58" s="44"/>
      <c r="C58" s="44">
        <v>14692.32</v>
      </c>
      <c r="D58" s="44" t="s">
        <v>5</v>
      </c>
      <c r="E58" s="44">
        <v>16324.8</v>
      </c>
    </row>
    <row r="59" spans="1:5" ht="15.75" thickBot="1">
      <c r="A59" s="47"/>
      <c r="B59" s="47"/>
      <c r="C59" s="47">
        <v>14692.32</v>
      </c>
      <c r="D59" s="47"/>
      <c r="E59" s="47">
        <v>16324.8</v>
      </c>
    </row>
    <row r="60" spans="1:5" s="48" customFormat="1" ht="15.75" thickBot="1">
      <c r="A60" s="44" t="s">
        <v>85</v>
      </c>
      <c r="B60" s="44"/>
      <c r="C60" s="44">
        <v>18295.12</v>
      </c>
      <c r="D60" s="44" t="s">
        <v>5</v>
      </c>
      <c r="E60" s="44">
        <v>11506.37</v>
      </c>
    </row>
    <row r="61" spans="1:5" ht="15.75" thickBot="1">
      <c r="A61" s="47"/>
      <c r="B61" s="47"/>
      <c r="C61" s="47">
        <v>18295.12</v>
      </c>
      <c r="D61" s="47"/>
      <c r="E61" s="47">
        <v>11506.37</v>
      </c>
    </row>
    <row r="62" spans="1:5" s="48" customFormat="1" ht="15.75" thickBot="1">
      <c r="A62" s="44" t="s">
        <v>86</v>
      </c>
      <c r="B62" s="44"/>
      <c r="C62" s="44">
        <v>21453.52</v>
      </c>
      <c r="D62" s="44" t="s">
        <v>5</v>
      </c>
      <c r="E62" s="44">
        <v>12923.8</v>
      </c>
    </row>
    <row r="63" spans="1:5" ht="15.75" thickBot="1">
      <c r="A63" s="47"/>
      <c r="B63" s="47"/>
      <c r="C63" s="47">
        <v>21453.52</v>
      </c>
      <c r="D63" s="47"/>
      <c r="E63" s="47">
        <v>12923.8</v>
      </c>
    </row>
    <row r="64" spans="1:5" s="48" customFormat="1" ht="15.75" thickBot="1">
      <c r="A64" s="44" t="s">
        <v>87</v>
      </c>
      <c r="B64" s="44"/>
      <c r="C64" s="44">
        <v>37996.07</v>
      </c>
      <c r="D64" s="44" t="s">
        <v>5</v>
      </c>
      <c r="E64" s="44">
        <v>15508.6</v>
      </c>
    </row>
    <row r="65" spans="1:5" ht="15.75" thickBot="1">
      <c r="A65" s="47"/>
      <c r="B65" s="47"/>
      <c r="C65" s="47">
        <v>37996.07</v>
      </c>
      <c r="D65" s="47"/>
      <c r="E65" s="47">
        <v>15508.6</v>
      </c>
    </row>
    <row r="66" spans="1:5" s="48" customFormat="1" ht="15.75" thickBot="1">
      <c r="A66" s="44" t="s">
        <v>88</v>
      </c>
      <c r="B66" s="44"/>
      <c r="C66" s="44">
        <v>34404.93</v>
      </c>
      <c r="D66" s="44" t="s">
        <v>5</v>
      </c>
      <c r="E66" s="44">
        <v>14042.83</v>
      </c>
    </row>
    <row r="67" spans="1:5" ht="15.75" thickBot="1">
      <c r="A67" s="47"/>
      <c r="B67" s="47"/>
      <c r="C67" s="47">
        <v>34404.93</v>
      </c>
      <c r="D67" s="47"/>
      <c r="E67" s="47">
        <v>14042.83</v>
      </c>
    </row>
    <row r="68" spans="1:5" s="48" customFormat="1" ht="15.75" thickBot="1">
      <c r="A68" s="44" t="s">
        <v>89</v>
      </c>
      <c r="B68" s="44"/>
      <c r="C68" s="44">
        <v>61381.25</v>
      </c>
      <c r="D68" s="44" t="s">
        <v>5</v>
      </c>
      <c r="E68" s="44">
        <v>16324.8</v>
      </c>
    </row>
    <row r="69" spans="1:5" ht="15.75" thickBot="1">
      <c r="A69" s="47"/>
      <c r="B69" s="47"/>
      <c r="C69" s="47">
        <v>61381.25</v>
      </c>
      <c r="D69" s="47"/>
      <c r="E69" s="47">
        <v>16324.8</v>
      </c>
    </row>
    <row r="70" spans="1:5" s="48" customFormat="1" ht="15.75" thickBot="1">
      <c r="A70" s="44" t="s">
        <v>90</v>
      </c>
      <c r="B70" s="44"/>
      <c r="C70" s="44">
        <v>64482.96</v>
      </c>
      <c r="D70" s="44" t="s">
        <v>5</v>
      </c>
      <c r="E70" s="44">
        <v>16324.8</v>
      </c>
    </row>
    <row r="71" spans="1:5" ht="15.75" thickBot="1">
      <c r="A71" s="47"/>
      <c r="B71" s="47"/>
      <c r="C71" s="47">
        <v>64482.96</v>
      </c>
      <c r="D71" s="47"/>
      <c r="E71" s="47">
        <v>16324.8</v>
      </c>
    </row>
    <row r="72" spans="1:5" s="48" customFormat="1" ht="15.75" thickBot="1">
      <c r="A72" s="44" t="s">
        <v>91</v>
      </c>
      <c r="B72" s="44"/>
      <c r="C72" s="44">
        <v>105304</v>
      </c>
      <c r="D72" s="44" t="s">
        <v>67</v>
      </c>
      <c r="E72" s="44">
        <v>1</v>
      </c>
    </row>
    <row r="73" spans="1:5" ht="15.75" thickBot="1">
      <c r="A73" s="47"/>
      <c r="B73" s="47"/>
      <c r="C73" s="47">
        <v>105304</v>
      </c>
      <c r="D73" s="47"/>
      <c r="E73" s="47">
        <v>1</v>
      </c>
    </row>
    <row r="74" spans="1:5" s="48" customFormat="1" ht="15.75" thickBot="1">
      <c r="A74" s="44" t="s">
        <v>33</v>
      </c>
      <c r="B74" s="44"/>
      <c r="C74" s="44">
        <v>359.2</v>
      </c>
      <c r="D74" s="44" t="s">
        <v>67</v>
      </c>
      <c r="E74" s="44">
        <v>2</v>
      </c>
    </row>
    <row r="75" spans="1:5" s="48" customFormat="1" ht="15.75" thickBot="1">
      <c r="A75" s="44" t="s">
        <v>33</v>
      </c>
      <c r="B75" s="44"/>
      <c r="C75" s="44">
        <v>171.34</v>
      </c>
      <c r="D75" s="44" t="s">
        <v>67</v>
      </c>
      <c r="E75" s="44">
        <v>1</v>
      </c>
    </row>
    <row r="76" spans="1:5" ht="15.75" thickBot="1">
      <c r="A76" s="47"/>
      <c r="B76" s="47"/>
      <c r="C76" s="47">
        <v>530.54</v>
      </c>
      <c r="D76" s="47"/>
      <c r="E76" s="47">
        <v>3</v>
      </c>
    </row>
    <row r="77" spans="1:5" s="48" customFormat="1" ht="15.75" thickBot="1">
      <c r="A77" s="44" t="s">
        <v>92</v>
      </c>
      <c r="B77" s="44"/>
      <c r="C77" s="44">
        <v>1305.98</v>
      </c>
      <c r="D77" s="44" t="s">
        <v>5</v>
      </c>
      <c r="E77" s="44">
        <v>16324.8</v>
      </c>
    </row>
    <row r="78" spans="1:5" ht="15.75" thickBot="1">
      <c r="A78" s="47"/>
      <c r="B78" s="47"/>
      <c r="C78" s="47">
        <v>1305.98</v>
      </c>
      <c r="D78" s="47"/>
      <c r="E78" s="47">
        <v>16324.8</v>
      </c>
    </row>
    <row r="79" spans="1:5" s="48" customFormat="1" ht="15.75" thickBot="1">
      <c r="A79" s="44" t="s">
        <v>93</v>
      </c>
      <c r="B79" s="44"/>
      <c r="C79" s="44">
        <v>1469.23</v>
      </c>
      <c r="D79" s="44" t="s">
        <v>5</v>
      </c>
      <c r="E79" s="44">
        <v>16324.8</v>
      </c>
    </row>
    <row r="80" spans="1:5" ht="15.75" thickBot="1">
      <c r="A80" s="47"/>
      <c r="B80" s="47"/>
      <c r="C80" s="47">
        <v>1469.23</v>
      </c>
      <c r="D80" s="47"/>
      <c r="E80" s="47">
        <v>16324.8</v>
      </c>
    </row>
    <row r="81" spans="1:5" s="48" customFormat="1" ht="15.75" thickBot="1">
      <c r="A81" s="44" t="s">
        <v>94</v>
      </c>
      <c r="B81" s="44"/>
      <c r="C81" s="44">
        <v>3615.57</v>
      </c>
      <c r="D81" s="44" t="s">
        <v>67</v>
      </c>
      <c r="E81" s="44">
        <v>1</v>
      </c>
    </row>
    <row r="82" spans="1:5" ht="15.75" thickBot="1">
      <c r="A82" s="47"/>
      <c r="B82" s="47"/>
      <c r="C82" s="47">
        <v>3615.57</v>
      </c>
      <c r="D82" s="47"/>
      <c r="E82" s="47">
        <v>1</v>
      </c>
    </row>
    <row r="83" spans="1:5" s="48" customFormat="1" ht="15.75" thickBot="1">
      <c r="A83" s="44" t="s">
        <v>95</v>
      </c>
      <c r="B83" s="44"/>
      <c r="C83" s="44">
        <v>6203.42</v>
      </c>
      <c r="D83" s="44" t="s">
        <v>5</v>
      </c>
      <c r="E83" s="44">
        <v>16324.8</v>
      </c>
    </row>
    <row r="84" spans="1:5" ht="15.75" thickBot="1">
      <c r="A84" s="47"/>
      <c r="B84" s="47"/>
      <c r="C84" s="47">
        <v>6203.42</v>
      </c>
      <c r="D84" s="47"/>
      <c r="E84" s="47">
        <v>16324.8</v>
      </c>
    </row>
    <row r="85" spans="1:5" s="48" customFormat="1" ht="15.75" thickBot="1">
      <c r="A85" s="44" t="s">
        <v>95</v>
      </c>
      <c r="B85" s="44"/>
      <c r="C85" s="44">
        <v>6203.42</v>
      </c>
      <c r="D85" s="44" t="s">
        <v>5</v>
      </c>
      <c r="E85" s="44">
        <v>16324.8</v>
      </c>
    </row>
    <row r="86" spans="1:5" ht="15.75" thickBot="1">
      <c r="A86" s="47"/>
      <c r="B86" s="47"/>
      <c r="C86" s="47">
        <v>6203.42</v>
      </c>
      <c r="D86" s="47"/>
      <c r="E86" s="47">
        <v>16324.8</v>
      </c>
    </row>
    <row r="87" spans="1:5" s="48" customFormat="1" ht="15.75" thickBot="1">
      <c r="A87" s="44" t="s">
        <v>43</v>
      </c>
      <c r="B87" s="44"/>
      <c r="C87" s="44">
        <v>782.37</v>
      </c>
      <c r="D87" s="44" t="s">
        <v>67</v>
      </c>
      <c r="E87" s="44">
        <v>9</v>
      </c>
    </row>
    <row r="88" spans="1:5" ht="15.75" thickBot="1">
      <c r="A88" s="47"/>
      <c r="B88" s="47"/>
      <c r="C88" s="47">
        <v>782.37</v>
      </c>
      <c r="D88" s="47"/>
      <c r="E88" s="47">
        <v>9</v>
      </c>
    </row>
    <row r="89" spans="1:5" s="48" customFormat="1" ht="15.75" thickBot="1">
      <c r="A89" s="44" t="s">
        <v>31</v>
      </c>
      <c r="B89" s="44"/>
      <c r="C89" s="44">
        <v>2431.2600000000002</v>
      </c>
      <c r="D89" s="44" t="s">
        <v>32</v>
      </c>
      <c r="E89" s="44">
        <v>9</v>
      </c>
    </row>
    <row r="90" spans="1:5" ht="15.75" thickBot="1">
      <c r="A90" s="47"/>
      <c r="B90" s="47"/>
      <c r="C90" s="47">
        <v>2431.2600000000002</v>
      </c>
      <c r="D90" s="47"/>
      <c r="E90" s="47">
        <v>9</v>
      </c>
    </row>
    <row r="91" spans="1:5" s="48" customFormat="1" ht="15.75" thickBot="1">
      <c r="A91" s="44" t="s">
        <v>96</v>
      </c>
      <c r="B91" s="44"/>
      <c r="C91" s="44">
        <v>2708</v>
      </c>
      <c r="D91" s="44" t="s">
        <v>97</v>
      </c>
      <c r="E91" s="44">
        <v>1</v>
      </c>
    </row>
    <row r="92" spans="1:5" ht="15.75" thickBot="1">
      <c r="A92" s="47"/>
      <c r="B92" s="47"/>
      <c r="C92" s="47">
        <v>2708</v>
      </c>
      <c r="D92" s="47"/>
      <c r="E92" s="47">
        <v>1</v>
      </c>
    </row>
    <row r="93" spans="1:5" ht="15.75" thickBot="1">
      <c r="A93" s="47"/>
      <c r="B93" s="47"/>
      <c r="C93" s="47">
        <v>554686.30999999994</v>
      </c>
      <c r="D93" s="47"/>
      <c r="E93" s="47">
        <v>229899.84999999992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Nikiforova_LY</cp:lastModifiedBy>
  <cp:lastPrinted>2019-01-30T00:42:26Z</cp:lastPrinted>
  <dcterms:created xsi:type="dcterms:W3CDTF">2016-03-18T02:51:51Z</dcterms:created>
  <dcterms:modified xsi:type="dcterms:W3CDTF">2020-03-18T01:38:34Z</dcterms:modified>
</cp:coreProperties>
</file>