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15855" windowHeight="1068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Лист1!$A$1:$E$79</definedName>
  </definedNames>
  <calcPr calcId="124519" calcMode="manual"/>
</workbook>
</file>

<file path=xl/calcChain.xml><?xml version="1.0" encoding="utf-8"?>
<calcChain xmlns="http://schemas.openxmlformats.org/spreadsheetml/2006/main">
  <c r="C77" i="1"/>
  <c r="C78" s="1"/>
  <c r="C79" s="1"/>
  <c r="C11"/>
  <c r="C8"/>
  <c r="C76"/>
  <c r="C70"/>
  <c r="C67"/>
  <c r="C64"/>
  <c r="C61"/>
  <c r="C35"/>
  <c r="C29"/>
  <c r="C22"/>
  <c r="C19"/>
  <c r="C16"/>
  <c r="C13"/>
  <c r="C59"/>
  <c r="C10"/>
  <c r="C9" s="1"/>
  <c r="C75"/>
  <c r="C74" l="1"/>
  <c r="B35" l="1"/>
  <c r="B70"/>
  <c r="B59"/>
  <c r="B57"/>
  <c r="B56" l="1"/>
  <c r="B75"/>
  <c r="B74" s="1"/>
  <c r="B67"/>
  <c r="B64"/>
  <c r="B61"/>
  <c r="B58"/>
  <c r="B19"/>
  <c r="B16"/>
  <c r="B13"/>
  <c r="B76" l="1"/>
</calcChain>
</file>

<file path=xl/sharedStrings.xml><?xml version="1.0" encoding="utf-8"?>
<sst xmlns="http://schemas.openxmlformats.org/spreadsheetml/2006/main" count="242" uniqueCount="109">
  <si>
    <t>Годовая фактическая стоимость работ (услуг)</t>
  </si>
  <si>
    <t>Ед.изм.</t>
  </si>
  <si>
    <t>Количество работ (ед.)</t>
  </si>
  <si>
    <t>Наименование работ (услуг)</t>
  </si>
  <si>
    <t>сантехника</t>
  </si>
  <si>
    <t>м2</t>
  </si>
  <si>
    <t>шт</t>
  </si>
  <si>
    <t>м</t>
  </si>
  <si>
    <t>кол-во показаний</t>
  </si>
  <si>
    <t>1.Расходы по снятию показаний с ИПУ по электроэнергии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</si>
  <si>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</si>
  <si>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</si>
  <si>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Провайдеры:</t>
  </si>
  <si>
    <t>Расходы по дому:</t>
  </si>
  <si>
    <t>1.Работы (услуги) по управлению многоквартирным домом</t>
  </si>
  <si>
    <t>2.Работы по содержанию помещений, входящих в состав общего имущества в многоквартирном доме</t>
  </si>
  <si>
    <t>3.Работы по обеспечению вывоза твердых бытовых отходов</t>
  </si>
  <si>
    <t>Чел.</t>
  </si>
  <si>
    <t>4.Коммунальные услуги по содержанию помещений, входящих в состав общего имущества в многоквартирном доме</t>
  </si>
  <si>
    <t>5.Работы по содержанию и ремонту конструктивных элементов (несущих конструкций и ненесущих конструкций) многоквартирных домов</t>
  </si>
  <si>
    <t>6.Работы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</si>
  <si>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Закрытие и открытие стояков</t>
  </si>
  <si>
    <t>1 стояк</t>
  </si>
  <si>
    <t>7.Работы по содержанию и ремонту мусоропроводов в многоквартирном доме</t>
  </si>
  <si>
    <t>8.Работы по содержанию и ремонту лифта (лифтов) в многоквартирном доме</t>
  </si>
  <si>
    <t>9.Работы по обеспечению требований пожарной безопасности</t>
  </si>
  <si>
    <t>10.Работы по содержанию и ремонту систем дымоудаления и вентиляции</t>
  </si>
  <si>
    <t>11.Работы по содержанию и ремонту систем внутридомового газового оборудования</t>
  </si>
  <si>
    <t>12.Обеспечение устранения аварий на внутридомовых инженерных системах в многоквартирном доме</t>
  </si>
  <si>
    <t>13.Проведение дератизации и дезинсекции помещений, входящих в состав общего имущества в многоквартирном доме</t>
  </si>
  <si>
    <t>Дератизация</t>
  </si>
  <si>
    <t>14.Работы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</si>
  <si>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15.Прочая работа (услуга)</t>
  </si>
  <si>
    <r>
      <rPr>
        <b/>
        <sz val="12"/>
        <color theme="1"/>
        <rFont val="Times New Roman"/>
        <family val="1"/>
        <charset val="204"/>
      </rPr>
      <t>период:</t>
    </r>
    <r>
      <rPr>
        <sz val="12"/>
        <color theme="1"/>
        <rFont val="Times New Roman"/>
        <family val="1"/>
        <charset val="204"/>
      </rPr>
      <t xml:space="preserve"> 01.01.2016-31.12.2016</t>
    </r>
  </si>
  <si>
    <t xml:space="preserve">Годовая фактическая стоимость работ (услуг) </t>
  </si>
  <si>
    <t>дом</t>
  </si>
  <si>
    <t>Утепление вентпродухов изовером</t>
  </si>
  <si>
    <t>Адрес: ул. Чкалова, д. 8</t>
  </si>
  <si>
    <t>раз</t>
  </si>
  <si>
    <t>осмотр подвала</t>
  </si>
  <si>
    <t>Ремонт чердачного люка с установкой навесов</t>
  </si>
  <si>
    <t>Очистка канализационной сети</t>
  </si>
  <si>
    <t>выезд</t>
  </si>
  <si>
    <t>Выезд а/машины по заявке</t>
  </si>
  <si>
    <t>Кол-во</t>
  </si>
  <si>
    <t>Ед.изм</t>
  </si>
  <si>
    <t>Сумма</t>
  </si>
  <si>
    <t>Наименование работ</t>
  </si>
  <si>
    <t>Доходы по дому:</t>
  </si>
  <si>
    <t>период: 01.01.2019-31.12.2019</t>
  </si>
  <si>
    <t>Сальдо начальное на 01.01.2019 г.</t>
  </si>
  <si>
    <t>Всего начислено за период с 01.01.2019 г. по 31.12.2019 г.</t>
  </si>
  <si>
    <t>Всего оплачено за период с 01.01.2019 г. по 31.12.2019 г.</t>
  </si>
  <si>
    <t>Дебиторская задолженность (переплата) на 31.12.2019 г.</t>
  </si>
  <si>
    <t>Всего доходов по дому за 2019 г.</t>
  </si>
  <si>
    <t>Всего расходов по дому за 2019 г.</t>
  </si>
  <si>
    <t>Всего расходов по дому с НДС за 2019 г.</t>
  </si>
  <si>
    <t>Конечное сальдо по дому на 31.12.2019 г.</t>
  </si>
  <si>
    <t>Конечное сальдо с учетом дебиторской задолженности (переплаты) на 31.12.2019 г.</t>
  </si>
  <si>
    <t>Вывоз ТКО 1,2 кв. 2019 г. к=0,6;0,8;0,85;0,9;1</t>
  </si>
  <si>
    <t>Вывоз ТКО 3,4 кв. 2019 г. к=0,6;0,8;0,85;0,9;1</t>
  </si>
  <si>
    <t>Гор. вода потр.при содер.общего имущ-ва  в МКД 1,2</t>
  </si>
  <si>
    <t>Гор. вода потр.при содер.общего имущ-ва  в МКД 3,4</t>
  </si>
  <si>
    <t>Замена вентиля на радиаторе</t>
  </si>
  <si>
    <t>шт.</t>
  </si>
  <si>
    <t>Организация мест накоп.ртуть сод-х ламп 3,4 кв. 20</t>
  </si>
  <si>
    <t>Осмотр подвала</t>
  </si>
  <si>
    <t>1 дом</t>
  </si>
  <si>
    <t>Осмотр сантех. оборудования</t>
  </si>
  <si>
    <t>Очистка подвала, Столярова д.40</t>
  </si>
  <si>
    <t>Перезапуск (удаление воздуха) стояков отопления</t>
  </si>
  <si>
    <t>Ремонт водоподогревателя</t>
  </si>
  <si>
    <t>Ремонт дверных полотен</t>
  </si>
  <si>
    <t>Ремонт задвижек до 150 мм без снятия</t>
  </si>
  <si>
    <t>Смена вентиля до 20 мм</t>
  </si>
  <si>
    <t>Смена вентиля, д. 20 мм</t>
  </si>
  <si>
    <t>Смена труб ХВС и ГВС д.50</t>
  </si>
  <si>
    <t>Смена труб внутри квартиры д.20 мм ППР</t>
  </si>
  <si>
    <t>Содержание ДРС 1,2 кв.2019 г. к=0,8</t>
  </si>
  <si>
    <t>Содержание ДРС 3,4 кв. 2019 г. коэф. 0,8</t>
  </si>
  <si>
    <t>Тех.обслуживание ГО К=0,6;0,8;0,85;0,9;1 (3,4 кв.</t>
  </si>
  <si>
    <t>Тех.обслуживание ГО к=0,6;0,8;0,85;0,9;1 (1,2 кв.2</t>
  </si>
  <si>
    <t>Уборка МОП 1,2 кв. 2019 г. к=0,8</t>
  </si>
  <si>
    <t>Уборка МОП 3,4 кв. 2019 г. К=0,8</t>
  </si>
  <si>
    <t>Уборка придомовой территории 1,2 кв. 2019 г. к=0,8</t>
  </si>
  <si>
    <t>Уборка придомовой территории 3,4 кв. 2019 г. к=0,8</t>
  </si>
  <si>
    <t>Управление жилым фондом 1,2 кв. 2019г. К=0,6;0,8;0</t>
  </si>
  <si>
    <t>Управление жилым фондом 3,4 кв. 2019г. К=0,6;0,8;0</t>
  </si>
  <si>
    <t>Установка информационного стенда</t>
  </si>
  <si>
    <t>Устранение свищей сваркой ( с заплаткой)</t>
  </si>
  <si>
    <t>свищ</t>
  </si>
  <si>
    <t>Устранение свищей хомутами</t>
  </si>
  <si>
    <t>Хол.вода потр.при содер.общ.имущ. в МКД 1,2 кв.201</t>
  </si>
  <si>
    <t>Хол.вода потр.при содер.общ.имущ. в МКД 3,4 кв.201</t>
  </si>
  <si>
    <t>Электрическая энергия потр.при содержании общего и</t>
  </si>
  <si>
    <t>восстановление крепления металлической коробки под</t>
  </si>
  <si>
    <t>замена вентиля</t>
  </si>
  <si>
    <t>изоляция трубопровода пенофолом</t>
  </si>
  <si>
    <t>пролив фановой трубы водой (очистка от льда)</t>
  </si>
  <si>
    <t>Управление жилым фондом 1,2 кв. 2019г. К=0,6;0,8;0,85;0,9;1</t>
  </si>
  <si>
    <t>Управление жилым фондом 3,4 кв. 2019г. К=0,6;0,8;0,85;0,9;1</t>
  </si>
  <si>
    <t>Гор. вода потр.при содер.общего имущ-ва  в МКД 1,2 кв.2019</t>
  </si>
  <si>
    <t>Гор. вода потр.при содер.общего имущ-ва  в МКД 3,4 кв.2019</t>
  </si>
  <si>
    <t>Хол.вода потр.при содер.общ.имущ. в МКД 1,2 кв.2019</t>
  </si>
  <si>
    <t>Хол.вода потр.при содер.общ.имущ. в МКД 3,4 кв.2019</t>
  </si>
  <si>
    <t>Тех.обслуживание ГО К=0,6;0,8;0,85;0,9;1 (3,4 кв.2019)</t>
  </si>
  <si>
    <t>Тех.обслуживание ГО к=0,6;0,8;0,85;0,9;1 (1,2 кв.2019)</t>
  </si>
  <si>
    <t>Организация мест накоп.ртуть сод-х ламп 3,4 кв. 2019</t>
  </si>
  <si>
    <t>руб.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</si>
</sst>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&quot;р.&quot;"/>
  </numFmts>
  <fonts count="14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 applyFill="1"/>
    <xf numFmtId="164" fontId="2" fillId="0" borderId="0" xfId="0" applyNumberFormat="1" applyFont="1" applyFill="1" applyAlignment="1">
      <alignment horizontal="center" vertical="center"/>
    </xf>
    <xf numFmtId="43" fontId="2" fillId="0" borderId="0" xfId="3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/>
    </xf>
    <xf numFmtId="43" fontId="2" fillId="0" borderId="2" xfId="3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164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8" fillId="0" borderId="0" xfId="0" applyFont="1" applyFill="1"/>
    <xf numFmtId="0" fontId="9" fillId="0" borderId="0" xfId="0" applyFont="1" applyFill="1" applyAlignment="1">
      <alignment horizontal="left" vertical="center"/>
    </xf>
    <xf numFmtId="164" fontId="8" fillId="0" borderId="0" xfId="0" applyNumberFormat="1" applyFont="1" applyFill="1" applyAlignment="1">
      <alignment horizontal="center" vertical="center"/>
    </xf>
    <xf numFmtId="43" fontId="8" fillId="0" borderId="0" xfId="3" applyFont="1" applyFill="1" applyAlignment="1">
      <alignment horizontal="center" vertical="center"/>
    </xf>
    <xf numFmtId="43" fontId="4" fillId="0" borderId="2" xfId="3" applyFont="1" applyFill="1" applyBorder="1" applyAlignment="1">
      <alignment vertical="center"/>
    </xf>
    <xf numFmtId="43" fontId="6" fillId="0" borderId="2" xfId="3" applyFont="1" applyFill="1" applyBorder="1" applyAlignment="1">
      <alignment vertical="center"/>
    </xf>
    <xf numFmtId="43" fontId="2" fillId="0" borderId="0" xfId="3" applyFont="1" applyFill="1" applyAlignment="1">
      <alignment vertical="center"/>
    </xf>
    <xf numFmtId="0" fontId="10" fillId="0" borderId="2" xfId="1" applyFont="1" applyFill="1" applyBorder="1" applyAlignment="1">
      <alignment horizontal="left" vertical="center"/>
    </xf>
    <xf numFmtId="164" fontId="10" fillId="0" borderId="2" xfId="1" applyNumberFormat="1" applyFont="1" applyFill="1" applyBorder="1" applyAlignment="1">
      <alignment horizontal="center" vertical="center" wrapText="1"/>
    </xf>
    <xf numFmtId="43" fontId="10" fillId="0" borderId="2" xfId="3" applyFont="1" applyFill="1" applyBorder="1" applyAlignment="1">
      <alignment vertical="center" wrapText="1"/>
    </xf>
    <xf numFmtId="0" fontId="11" fillId="0" borderId="2" xfId="2" applyFont="1" applyFill="1" applyBorder="1" applyAlignment="1" applyProtection="1">
      <alignment horizontal="center" vertical="center"/>
    </xf>
    <xf numFmtId="43" fontId="10" fillId="0" borderId="2" xfId="3" applyFont="1" applyFill="1" applyBorder="1" applyAlignment="1">
      <alignment horizontal="center" vertical="center"/>
    </xf>
    <xf numFmtId="43" fontId="12" fillId="0" borderId="2" xfId="3" applyFont="1" applyFill="1" applyBorder="1" applyAlignment="1">
      <alignment horizontal="center" vertical="center"/>
    </xf>
    <xf numFmtId="43" fontId="12" fillId="0" borderId="2" xfId="3" applyFont="1" applyFill="1" applyBorder="1" applyAlignment="1">
      <alignment vertical="center" wrapText="1"/>
    </xf>
    <xf numFmtId="0" fontId="12" fillId="0" borderId="2" xfId="1" applyFont="1" applyFill="1" applyBorder="1" applyAlignment="1">
      <alignment horizontal="left" vertical="center"/>
    </xf>
    <xf numFmtId="164" fontId="12" fillId="0" borderId="2" xfId="1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/>
    </xf>
    <xf numFmtId="164" fontId="12" fillId="0" borderId="2" xfId="0" applyNumberFormat="1" applyFont="1" applyFill="1" applyBorder="1" applyAlignment="1">
      <alignment horizontal="center" vertical="center"/>
    </xf>
    <xf numFmtId="43" fontId="10" fillId="0" borderId="2" xfId="3" applyFont="1" applyFill="1" applyBorder="1" applyAlignment="1">
      <alignment vertical="center"/>
    </xf>
    <xf numFmtId="43" fontId="2" fillId="0" borderId="2" xfId="3" applyFont="1" applyFill="1" applyBorder="1" applyAlignment="1">
      <alignment horizontal="center" vertical="center" wrapText="1"/>
    </xf>
    <xf numFmtId="0" fontId="2" fillId="0" borderId="2" xfId="0" applyFont="1" applyFill="1" applyBorder="1"/>
    <xf numFmtId="43" fontId="4" fillId="0" borderId="2" xfId="3" applyFont="1" applyFill="1" applyBorder="1" applyAlignment="1"/>
    <xf numFmtId="0" fontId="2" fillId="0" borderId="2" xfId="0" applyFont="1" applyFill="1" applyBorder="1" applyAlignment="1">
      <alignment horizontal="center"/>
    </xf>
    <xf numFmtId="0" fontId="4" fillId="0" borderId="0" xfId="0" applyFont="1" applyFill="1"/>
    <xf numFmtId="0" fontId="6" fillId="0" borderId="2" xfId="0" applyFont="1" applyFill="1" applyBorder="1"/>
    <xf numFmtId="43" fontId="6" fillId="0" borderId="2" xfId="3" applyFont="1" applyFill="1" applyBorder="1"/>
    <xf numFmtId="0" fontId="6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 vertical="center"/>
    </xf>
    <xf numFmtId="164" fontId="4" fillId="0" borderId="2" xfId="3" applyNumberFormat="1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43" fontId="2" fillId="0" borderId="0" xfId="0" applyNumberFormat="1" applyFont="1" applyFill="1"/>
    <xf numFmtId="164" fontId="4" fillId="0" borderId="2" xfId="0" applyNumberFormat="1" applyFont="1" applyFill="1" applyBorder="1" applyAlignment="1">
      <alignment horizontal="center" vertical="center"/>
    </xf>
    <xf numFmtId="43" fontId="4" fillId="0" borderId="2" xfId="3" applyFont="1" applyFill="1" applyBorder="1" applyAlignment="1">
      <alignment horizontal="center" vertical="center"/>
    </xf>
    <xf numFmtId="0" fontId="0" fillId="3" borderId="4" xfId="0" applyFill="1" applyBorder="1"/>
    <xf numFmtId="0" fontId="0" fillId="0" borderId="0" xfId="0"/>
    <xf numFmtId="0" fontId="13" fillId="0" borderId="4" xfId="0" applyFont="1" applyFill="1" applyBorder="1" applyAlignment="1">
      <alignment horizontal="center" vertical="center" wrapText="1"/>
    </xf>
    <xf numFmtId="0" fontId="0" fillId="0" borderId="4" xfId="0" applyFill="1" applyBorder="1"/>
    <xf numFmtId="0" fontId="0" fillId="3" borderId="0" xfId="0" applyFill="1"/>
    <xf numFmtId="0" fontId="7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43" fontId="8" fillId="0" borderId="3" xfId="3" applyFont="1" applyFill="1" applyBorder="1" applyAlignment="1">
      <alignment horizontal="center" vertical="center"/>
    </xf>
    <xf numFmtId="0" fontId="10" fillId="0" borderId="5" xfId="1" applyFont="1" applyFill="1" applyBorder="1" applyAlignment="1">
      <alignment horizontal="center" vertical="center"/>
    </xf>
    <xf numFmtId="0" fontId="10" fillId="0" borderId="6" xfId="1" applyFont="1" applyFill="1" applyBorder="1" applyAlignment="1">
      <alignment horizontal="center" vertical="center"/>
    </xf>
    <xf numFmtId="0" fontId="10" fillId="0" borderId="7" xfId="1" applyFont="1" applyFill="1" applyBorder="1" applyAlignment="1">
      <alignment horizontal="center" vertical="center"/>
    </xf>
    <xf numFmtId="0" fontId="12" fillId="0" borderId="2" xfId="2" applyFont="1" applyFill="1" applyBorder="1" applyAlignment="1" applyProtection="1">
      <alignment horizontal="center" vertical="center"/>
    </xf>
  </cellXfs>
  <cellStyles count="4">
    <cellStyle name="Вывод" xfId="1" builtinId="21"/>
    <cellStyle name="Гиперссылка" xfId="2" builtinId="8"/>
    <cellStyle name="Обычный" xfId="0" builtinId="0"/>
    <cellStyle name="Финансовый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9"/>
  <sheetViews>
    <sheetView tabSelected="1" topLeftCell="A67" workbookViewId="0">
      <selection activeCell="H85" sqref="H85"/>
    </sheetView>
  </sheetViews>
  <sheetFormatPr defaultRowHeight="15" outlineLevelRow="1"/>
  <cols>
    <col min="1" max="1" width="64.7109375" style="13" customWidth="1"/>
    <col min="2" max="2" width="15.5703125" style="2" hidden="1" customWidth="1"/>
    <col min="3" max="3" width="20.42578125" style="20" customWidth="1"/>
    <col min="4" max="4" width="12.140625" style="4" customWidth="1"/>
    <col min="5" max="5" width="26.28515625" style="3" customWidth="1"/>
    <col min="6" max="6" width="0" style="1" hidden="1" customWidth="1"/>
    <col min="7" max="7" width="13.140625" style="1" bestFit="1" customWidth="1"/>
    <col min="8" max="16384" width="9.140625" style="1"/>
  </cols>
  <sheetData>
    <row r="1" spans="1:5" s="14" customFormat="1" ht="66.75" customHeight="1">
      <c r="A1" s="52" t="s">
        <v>10</v>
      </c>
      <c r="B1" s="52"/>
      <c r="C1" s="52"/>
      <c r="D1" s="52"/>
      <c r="E1" s="52"/>
    </row>
    <row r="2" spans="1:5" s="14" customFormat="1" ht="15.75">
      <c r="A2" s="15" t="s">
        <v>37</v>
      </c>
      <c r="B2" s="16" t="s">
        <v>33</v>
      </c>
      <c r="C2" s="54" t="s">
        <v>49</v>
      </c>
      <c r="D2" s="54"/>
      <c r="E2" s="17"/>
    </row>
    <row r="3" spans="1:5" ht="57">
      <c r="A3" s="21" t="s">
        <v>3</v>
      </c>
      <c r="B3" s="22" t="s">
        <v>0</v>
      </c>
      <c r="C3" s="23" t="s">
        <v>34</v>
      </c>
      <c r="D3" s="24" t="s">
        <v>1</v>
      </c>
      <c r="E3" s="25" t="s">
        <v>2</v>
      </c>
    </row>
    <row r="4" spans="1:5">
      <c r="A4" s="21" t="s">
        <v>50</v>
      </c>
      <c r="B4" s="22"/>
      <c r="C4" s="23">
        <v>787698.81180000014</v>
      </c>
      <c r="D4" s="58" t="s">
        <v>108</v>
      </c>
      <c r="E4" s="25"/>
    </row>
    <row r="5" spans="1:5">
      <c r="A5" s="55" t="s">
        <v>48</v>
      </c>
      <c r="B5" s="56"/>
      <c r="C5" s="56"/>
      <c r="D5" s="56"/>
      <c r="E5" s="57"/>
    </row>
    <row r="6" spans="1:5">
      <c r="A6" s="21" t="s">
        <v>51</v>
      </c>
      <c r="B6" s="22"/>
      <c r="C6" s="23">
        <v>935897.66</v>
      </c>
      <c r="D6" s="58" t="s">
        <v>108</v>
      </c>
      <c r="E6" s="25"/>
    </row>
    <row r="7" spans="1:5">
      <c r="A7" s="21" t="s">
        <v>52</v>
      </c>
      <c r="B7" s="22"/>
      <c r="C7" s="23">
        <v>1037701.63</v>
      </c>
      <c r="D7" s="58" t="s">
        <v>108</v>
      </c>
      <c r="E7" s="25"/>
    </row>
    <row r="8" spans="1:5">
      <c r="A8" s="21" t="s">
        <v>53</v>
      </c>
      <c r="B8" s="22"/>
      <c r="C8" s="23">
        <f>C7-C6</f>
        <v>101803.96999999997</v>
      </c>
      <c r="D8" s="58" t="s">
        <v>108</v>
      </c>
      <c r="E8" s="25"/>
    </row>
    <row r="9" spans="1:5">
      <c r="A9" s="21" t="s">
        <v>11</v>
      </c>
      <c r="B9" s="22"/>
      <c r="C9" s="23">
        <f>C10</f>
        <v>10157.76</v>
      </c>
      <c r="D9" s="58" t="s">
        <v>108</v>
      </c>
      <c r="E9" s="25"/>
    </row>
    <row r="10" spans="1:5">
      <c r="A10" s="28" t="s">
        <v>12</v>
      </c>
      <c r="B10" s="29"/>
      <c r="C10" s="27">
        <f>450*12+396.48*12</f>
        <v>10157.76</v>
      </c>
      <c r="D10" s="58" t="s">
        <v>108</v>
      </c>
      <c r="E10" s="26"/>
    </row>
    <row r="11" spans="1:5">
      <c r="A11" s="30" t="s">
        <v>54</v>
      </c>
      <c r="B11" s="31"/>
      <c r="C11" s="32">
        <f>C6+C9</f>
        <v>946055.42</v>
      </c>
      <c r="D11" s="58" t="s">
        <v>108</v>
      </c>
      <c r="E11" s="26"/>
    </row>
    <row r="12" spans="1:5">
      <c r="A12" s="53" t="s">
        <v>13</v>
      </c>
      <c r="B12" s="53"/>
      <c r="C12" s="53"/>
      <c r="D12" s="53"/>
      <c r="E12" s="53"/>
    </row>
    <row r="13" spans="1:5" ht="15.75" thickBot="1">
      <c r="A13" s="8" t="s">
        <v>14</v>
      </c>
      <c r="B13" s="5" t="e">
        <f>#REF!</f>
        <v>#REF!</v>
      </c>
      <c r="C13" s="18">
        <f>C14+C15</f>
        <v>143757.58000000002</v>
      </c>
      <c r="D13" s="7"/>
      <c r="E13" s="6"/>
    </row>
    <row r="14" spans="1:5" s="48" customFormat="1" ht="15.75" thickBot="1">
      <c r="A14" s="50" t="s">
        <v>99</v>
      </c>
      <c r="B14" s="50"/>
      <c r="C14" s="50">
        <v>70107.460000000006</v>
      </c>
      <c r="D14" s="50" t="s">
        <v>5</v>
      </c>
      <c r="E14" s="50">
        <v>18645.599999999999</v>
      </c>
    </row>
    <row r="15" spans="1:5" s="48" customFormat="1" ht="15.75" thickBot="1">
      <c r="A15" s="50" t="s">
        <v>100</v>
      </c>
      <c r="B15" s="50"/>
      <c r="C15" s="50">
        <v>73650.12</v>
      </c>
      <c r="D15" s="50" t="s">
        <v>5</v>
      </c>
      <c r="E15" s="50">
        <v>18645.599999999999</v>
      </c>
    </row>
    <row r="16" spans="1:5" ht="29.25" thickBot="1">
      <c r="A16" s="8" t="s">
        <v>15</v>
      </c>
      <c r="B16" s="5">
        <f>B18</f>
        <v>0</v>
      </c>
      <c r="C16" s="18">
        <f>C18+C17</f>
        <v>43263.57</v>
      </c>
      <c r="D16" s="7"/>
      <c r="E16" s="6"/>
    </row>
    <row r="17" spans="1:5" s="48" customFormat="1" ht="15.75" thickBot="1">
      <c r="A17" s="50" t="s">
        <v>82</v>
      </c>
      <c r="B17" s="50"/>
      <c r="C17" s="50">
        <v>18760.13</v>
      </c>
      <c r="D17" s="50" t="s">
        <v>5</v>
      </c>
      <c r="E17" s="50">
        <v>11798.83</v>
      </c>
    </row>
    <row r="18" spans="1:5" s="48" customFormat="1" ht="15.75" thickBot="1">
      <c r="A18" s="50" t="s">
        <v>83</v>
      </c>
      <c r="B18" s="50"/>
      <c r="C18" s="50">
        <v>24503.439999999999</v>
      </c>
      <c r="D18" s="50" t="s">
        <v>5</v>
      </c>
      <c r="E18" s="50">
        <v>14761.1</v>
      </c>
    </row>
    <row r="19" spans="1:5" ht="15.75" thickBot="1">
      <c r="A19" s="8" t="s">
        <v>16</v>
      </c>
      <c r="B19" s="9">
        <f>B20+B21</f>
        <v>0</v>
      </c>
      <c r="C19" s="18">
        <f>C20+C21</f>
        <v>89996.03</v>
      </c>
      <c r="D19" s="10"/>
      <c r="E19" s="33"/>
    </row>
    <row r="20" spans="1:5" s="48" customFormat="1" ht="15.75" thickBot="1">
      <c r="A20" s="50" t="s">
        <v>59</v>
      </c>
      <c r="B20" s="50"/>
      <c r="C20" s="50">
        <v>45448.26</v>
      </c>
      <c r="D20" s="50" t="s">
        <v>17</v>
      </c>
      <c r="E20" s="50">
        <v>858</v>
      </c>
    </row>
    <row r="21" spans="1:5" s="48" customFormat="1" ht="15.75" thickBot="1">
      <c r="A21" s="50" t="s">
        <v>60</v>
      </c>
      <c r="B21" s="50"/>
      <c r="C21" s="50">
        <v>44547.77</v>
      </c>
      <c r="D21" s="50" t="s">
        <v>17</v>
      </c>
      <c r="E21" s="50">
        <v>841</v>
      </c>
    </row>
    <row r="22" spans="1:5" ht="43.5" thickBot="1">
      <c r="A22" s="8" t="s">
        <v>18</v>
      </c>
      <c r="B22" s="5"/>
      <c r="C22" s="18">
        <f>SUM(C23:C28)</f>
        <v>20696.61</v>
      </c>
      <c r="D22" s="7"/>
      <c r="E22" s="6"/>
    </row>
    <row r="23" spans="1:5" s="48" customFormat="1" ht="15.75" thickBot="1">
      <c r="A23" s="50" t="s">
        <v>101</v>
      </c>
      <c r="B23" s="50"/>
      <c r="C23" s="50">
        <v>1678.1</v>
      </c>
      <c r="D23" s="50" t="s">
        <v>5</v>
      </c>
      <c r="E23" s="50">
        <v>18645.599999999999</v>
      </c>
    </row>
    <row r="24" spans="1:5" s="48" customFormat="1" ht="15.75" thickBot="1">
      <c r="A24" s="50" t="s">
        <v>102</v>
      </c>
      <c r="B24" s="50"/>
      <c r="C24" s="50">
        <v>1678.1</v>
      </c>
      <c r="D24" s="50" t="s">
        <v>5</v>
      </c>
      <c r="E24" s="50">
        <v>18645.599999999999</v>
      </c>
    </row>
    <row r="25" spans="1:5" s="48" customFormat="1" ht="15.75" thickBot="1">
      <c r="A25" s="50" t="s">
        <v>103</v>
      </c>
      <c r="B25" s="50"/>
      <c r="C25" s="50">
        <v>1491.65</v>
      </c>
      <c r="D25" s="50" t="s">
        <v>5</v>
      </c>
      <c r="E25" s="50">
        <v>18645.599999999999</v>
      </c>
    </row>
    <row r="26" spans="1:5" s="48" customFormat="1" ht="15.75" thickBot="1">
      <c r="A26" s="50" t="s">
        <v>104</v>
      </c>
      <c r="B26" s="50"/>
      <c r="C26" s="50">
        <v>1678.1</v>
      </c>
      <c r="D26" s="50" t="s">
        <v>5</v>
      </c>
      <c r="E26" s="50">
        <v>18645.599999999999</v>
      </c>
    </row>
    <row r="27" spans="1:5" s="48" customFormat="1" ht="15.75" thickBot="1">
      <c r="A27" s="50" t="s">
        <v>94</v>
      </c>
      <c r="B27" s="50"/>
      <c r="C27" s="50">
        <v>7085.33</v>
      </c>
      <c r="D27" s="50" t="s">
        <v>5</v>
      </c>
      <c r="E27" s="50">
        <v>18645.599999999999</v>
      </c>
    </row>
    <row r="28" spans="1:5" s="48" customFormat="1" ht="15.75" thickBot="1">
      <c r="A28" s="50" t="s">
        <v>94</v>
      </c>
      <c r="B28" s="50"/>
      <c r="C28" s="50">
        <v>7085.33</v>
      </c>
      <c r="D28" s="50" t="s">
        <v>5</v>
      </c>
      <c r="E28" s="50">
        <v>18645.599999999999</v>
      </c>
    </row>
    <row r="29" spans="1:5" ht="43.5" outlineLevel="1" thickBot="1">
      <c r="A29" s="8" t="s">
        <v>19</v>
      </c>
      <c r="B29" s="34"/>
      <c r="C29" s="35">
        <f>SUM(C30:C34)</f>
        <v>3551.2000000000003</v>
      </c>
      <c r="D29" s="36"/>
      <c r="E29" s="36"/>
    </row>
    <row r="30" spans="1:5" s="48" customFormat="1" ht="15.75" thickBot="1">
      <c r="A30" s="50" t="s">
        <v>72</v>
      </c>
      <c r="B30" s="50"/>
      <c r="C30" s="50">
        <v>520.01</v>
      </c>
      <c r="D30" s="50" t="s">
        <v>64</v>
      </c>
      <c r="E30" s="50">
        <v>1</v>
      </c>
    </row>
    <row r="31" spans="1:5" s="48" customFormat="1" ht="15.75" thickBot="1">
      <c r="A31" s="50" t="s">
        <v>40</v>
      </c>
      <c r="B31" s="50"/>
      <c r="C31" s="50">
        <v>214.74</v>
      </c>
      <c r="D31" s="50" t="s">
        <v>64</v>
      </c>
      <c r="E31" s="50">
        <v>1</v>
      </c>
    </row>
    <row r="32" spans="1:5" s="48" customFormat="1" ht="15.75" thickBot="1">
      <c r="A32" s="50" t="s">
        <v>88</v>
      </c>
      <c r="B32" s="50"/>
      <c r="C32" s="50">
        <v>1000.36</v>
      </c>
      <c r="D32" s="50" t="s">
        <v>64</v>
      </c>
      <c r="E32" s="50">
        <v>4</v>
      </c>
    </row>
    <row r="33" spans="1:6" s="48" customFormat="1" ht="15.75" thickBot="1">
      <c r="A33" s="50" t="s">
        <v>95</v>
      </c>
      <c r="B33" s="50"/>
      <c r="C33" s="50">
        <v>1518.4</v>
      </c>
      <c r="D33" s="50" t="s">
        <v>64</v>
      </c>
      <c r="E33" s="50">
        <v>1</v>
      </c>
    </row>
    <row r="34" spans="1:6" s="48" customFormat="1" ht="15.75" thickBot="1">
      <c r="A34" s="50" t="s">
        <v>98</v>
      </c>
      <c r="B34" s="50"/>
      <c r="C34" s="50">
        <v>297.69</v>
      </c>
      <c r="D34" s="50" t="s">
        <v>64</v>
      </c>
      <c r="E34" s="50">
        <v>1</v>
      </c>
    </row>
    <row r="35" spans="1:6" ht="43.5" thickBot="1">
      <c r="A35" s="8" t="s">
        <v>20</v>
      </c>
      <c r="B35" s="5">
        <f>SUM(B36:B51)</f>
        <v>0</v>
      </c>
      <c r="C35" s="18">
        <f>SUM(C36:C55)</f>
        <v>108809.74999999999</v>
      </c>
      <c r="D35" s="7"/>
      <c r="E35" s="6"/>
      <c r="F35" s="37" t="s">
        <v>4</v>
      </c>
    </row>
    <row r="36" spans="1:6" s="48" customFormat="1" ht="15.75" thickBot="1">
      <c r="A36" s="50" t="s">
        <v>43</v>
      </c>
      <c r="B36" s="50"/>
      <c r="C36" s="50">
        <v>969.06</v>
      </c>
      <c r="D36" s="50" t="s">
        <v>42</v>
      </c>
      <c r="E36" s="50">
        <v>2</v>
      </c>
    </row>
    <row r="37" spans="1:6" s="48" customFormat="1" ht="15.75" thickBot="1">
      <c r="A37" s="50" t="s">
        <v>21</v>
      </c>
      <c r="B37" s="50"/>
      <c r="C37" s="50">
        <v>3237.44</v>
      </c>
      <c r="D37" s="50" t="s">
        <v>22</v>
      </c>
      <c r="E37" s="50">
        <v>4</v>
      </c>
    </row>
    <row r="38" spans="1:6" s="48" customFormat="1" ht="15.75" thickBot="1">
      <c r="A38" s="50" t="s">
        <v>63</v>
      </c>
      <c r="B38" s="50"/>
      <c r="C38" s="50">
        <v>513.52</v>
      </c>
      <c r="D38" s="50" t="s">
        <v>64</v>
      </c>
      <c r="E38" s="50">
        <v>1</v>
      </c>
    </row>
    <row r="39" spans="1:6" s="48" customFormat="1" ht="15.75" thickBot="1">
      <c r="A39" s="50" t="s">
        <v>66</v>
      </c>
      <c r="B39" s="50"/>
      <c r="C39" s="50">
        <v>381.43</v>
      </c>
      <c r="D39" s="50" t="s">
        <v>67</v>
      </c>
      <c r="E39" s="50">
        <v>1</v>
      </c>
    </row>
    <row r="40" spans="1:6" s="48" customFormat="1" ht="15.75" thickBot="1">
      <c r="A40" s="50" t="s">
        <v>68</v>
      </c>
      <c r="B40" s="50"/>
      <c r="C40" s="50">
        <v>597.87</v>
      </c>
      <c r="D40" s="50" t="s">
        <v>64</v>
      </c>
      <c r="E40" s="50">
        <v>3</v>
      </c>
    </row>
    <row r="41" spans="1:6" s="48" customFormat="1" ht="15.75" thickBot="1">
      <c r="A41" s="50" t="s">
        <v>41</v>
      </c>
      <c r="B41" s="50"/>
      <c r="C41" s="50">
        <v>561.4</v>
      </c>
      <c r="D41" s="50" t="s">
        <v>7</v>
      </c>
      <c r="E41" s="50">
        <v>2</v>
      </c>
    </row>
    <row r="42" spans="1:6" s="48" customFormat="1" ht="15.75" thickBot="1">
      <c r="A42" s="50" t="s">
        <v>69</v>
      </c>
      <c r="B42" s="50"/>
      <c r="C42" s="50">
        <v>8877.17</v>
      </c>
      <c r="D42" s="50" t="s">
        <v>35</v>
      </c>
      <c r="E42" s="50">
        <v>1</v>
      </c>
    </row>
    <row r="43" spans="1:6" s="48" customFormat="1" ht="15.75" thickBot="1">
      <c r="A43" s="50" t="s">
        <v>70</v>
      </c>
      <c r="B43" s="50"/>
      <c r="C43" s="50">
        <v>530.1</v>
      </c>
      <c r="D43" s="50" t="s">
        <v>64</v>
      </c>
      <c r="E43" s="50">
        <v>2</v>
      </c>
    </row>
    <row r="44" spans="1:6" s="48" customFormat="1" ht="15.75" thickBot="1">
      <c r="A44" s="50" t="s">
        <v>71</v>
      </c>
      <c r="B44" s="50"/>
      <c r="C44" s="50">
        <v>6852.56</v>
      </c>
      <c r="D44" s="50" t="s">
        <v>64</v>
      </c>
      <c r="E44" s="50">
        <v>1</v>
      </c>
    </row>
    <row r="45" spans="1:6" s="48" customFormat="1" ht="15.75" thickBot="1">
      <c r="A45" s="50" t="s">
        <v>73</v>
      </c>
      <c r="B45" s="50"/>
      <c r="C45" s="50">
        <v>1977.54</v>
      </c>
      <c r="D45" s="50" t="s">
        <v>64</v>
      </c>
      <c r="E45" s="50">
        <v>1</v>
      </c>
    </row>
    <row r="46" spans="1:6" s="48" customFormat="1" ht="15.75" thickBot="1">
      <c r="A46" s="50" t="s">
        <v>74</v>
      </c>
      <c r="B46" s="50"/>
      <c r="C46" s="50">
        <v>1219.98</v>
      </c>
      <c r="D46" s="50" t="s">
        <v>64</v>
      </c>
      <c r="E46" s="50">
        <v>2</v>
      </c>
    </row>
    <row r="47" spans="1:6" s="48" customFormat="1" ht="15.75" thickBot="1">
      <c r="A47" s="50" t="s">
        <v>75</v>
      </c>
      <c r="B47" s="50"/>
      <c r="C47" s="50">
        <v>1918.9</v>
      </c>
      <c r="D47" s="50" t="s">
        <v>64</v>
      </c>
      <c r="E47" s="50">
        <v>1</v>
      </c>
    </row>
    <row r="48" spans="1:6" s="48" customFormat="1" ht="15.75" thickBot="1">
      <c r="A48" s="50" t="s">
        <v>76</v>
      </c>
      <c r="B48" s="50"/>
      <c r="C48" s="50">
        <v>3147</v>
      </c>
      <c r="D48" s="50" t="s">
        <v>7</v>
      </c>
      <c r="E48" s="50">
        <v>1.5</v>
      </c>
    </row>
    <row r="49" spans="1:5" s="48" customFormat="1" ht="15.75" thickBot="1">
      <c r="A49" s="50" t="s">
        <v>77</v>
      </c>
      <c r="B49" s="50"/>
      <c r="C49" s="50">
        <v>978.67</v>
      </c>
      <c r="D49" s="50" t="s">
        <v>7</v>
      </c>
      <c r="E49" s="50">
        <v>0.5</v>
      </c>
    </row>
    <row r="50" spans="1:5" s="48" customFormat="1" ht="15.75" thickBot="1">
      <c r="A50" s="50" t="s">
        <v>89</v>
      </c>
      <c r="B50" s="50"/>
      <c r="C50" s="50">
        <v>1358.7</v>
      </c>
      <c r="D50" s="50" t="s">
        <v>90</v>
      </c>
      <c r="E50" s="50">
        <v>2</v>
      </c>
    </row>
    <row r="51" spans="1:5" s="48" customFormat="1" ht="15.75" thickBot="1">
      <c r="A51" s="50" t="s">
        <v>91</v>
      </c>
      <c r="B51" s="50"/>
      <c r="C51" s="50">
        <v>538.79999999999995</v>
      </c>
      <c r="D51" s="50" t="s">
        <v>64</v>
      </c>
      <c r="E51" s="50">
        <v>3</v>
      </c>
    </row>
    <row r="52" spans="1:5" s="48" customFormat="1" ht="15.75" thickBot="1">
      <c r="A52" s="50" t="s">
        <v>91</v>
      </c>
      <c r="B52" s="50"/>
      <c r="C52" s="50">
        <v>171.34</v>
      </c>
      <c r="D52" s="50" t="s">
        <v>64</v>
      </c>
      <c r="E52" s="50">
        <v>1</v>
      </c>
    </row>
    <row r="53" spans="1:5" s="48" customFormat="1" ht="15.75" thickBot="1">
      <c r="A53" s="50" t="s">
        <v>96</v>
      </c>
      <c r="B53" s="50"/>
      <c r="C53" s="50">
        <v>838.13</v>
      </c>
      <c r="D53" s="50" t="s">
        <v>64</v>
      </c>
      <c r="E53" s="50">
        <v>1</v>
      </c>
    </row>
    <row r="54" spans="1:5" s="48" customFormat="1" ht="15.75" thickBot="1">
      <c r="A54" s="50" t="s">
        <v>97</v>
      </c>
      <c r="B54" s="50"/>
      <c r="C54" s="50">
        <v>73870</v>
      </c>
      <c r="D54" s="50" t="s">
        <v>5</v>
      </c>
      <c r="E54" s="50">
        <v>83</v>
      </c>
    </row>
    <row r="55" spans="1:5" s="48" customFormat="1" ht="15.75" thickBot="1">
      <c r="A55" s="50" t="s">
        <v>39</v>
      </c>
      <c r="B55" s="50"/>
      <c r="C55" s="50">
        <v>270.14</v>
      </c>
      <c r="D55" s="50" t="s">
        <v>38</v>
      </c>
      <c r="E55" s="50">
        <v>1</v>
      </c>
    </row>
    <row r="56" spans="1:5" ht="28.5">
      <c r="A56" s="8" t="s">
        <v>23</v>
      </c>
      <c r="B56" s="5" t="e">
        <f>#REF!+#REF!</f>
        <v>#REF!</v>
      </c>
      <c r="C56" s="18">
        <v>0</v>
      </c>
      <c r="D56" s="7"/>
      <c r="E56" s="6"/>
    </row>
    <row r="57" spans="1:5" ht="28.5">
      <c r="A57" s="8" t="s">
        <v>24</v>
      </c>
      <c r="B57" s="5" t="e">
        <f>SUM(#REF!)</f>
        <v>#REF!</v>
      </c>
      <c r="C57" s="18">
        <v>0</v>
      </c>
      <c r="D57" s="7"/>
      <c r="E57" s="6"/>
    </row>
    <row r="58" spans="1:5" ht="28.5">
      <c r="A58" s="8" t="s">
        <v>25</v>
      </c>
      <c r="B58" s="5" t="e">
        <f>#REF!</f>
        <v>#REF!</v>
      </c>
      <c r="C58" s="18">
        <v>0</v>
      </c>
      <c r="D58" s="7"/>
      <c r="E58" s="6"/>
    </row>
    <row r="59" spans="1:5" ht="28.5">
      <c r="A59" s="8" t="s">
        <v>26</v>
      </c>
      <c r="B59" s="5" t="e">
        <f>#REF!+#REF!</f>
        <v>#REF!</v>
      </c>
      <c r="C59" s="18">
        <f>C60</f>
        <v>0</v>
      </c>
      <c r="D59" s="7"/>
      <c r="E59" s="6"/>
    </row>
    <row r="60" spans="1:5" hidden="1">
      <c r="A60" s="38" t="s">
        <v>36</v>
      </c>
      <c r="B60" s="38" t="s">
        <v>36</v>
      </c>
      <c r="C60" s="39">
        <v>0</v>
      </c>
      <c r="D60" s="40" t="s">
        <v>6</v>
      </c>
      <c r="E60" s="40">
        <v>1</v>
      </c>
    </row>
    <row r="61" spans="1:5" ht="29.25" thickBot="1">
      <c r="A61" s="8" t="s">
        <v>27</v>
      </c>
      <c r="B61" s="5" t="e">
        <f>#REF!</f>
        <v>#REF!</v>
      </c>
      <c r="C61" s="18">
        <f>C62+C63</f>
        <v>8204.07</v>
      </c>
      <c r="D61" s="7"/>
      <c r="E61" s="6"/>
    </row>
    <row r="62" spans="1:5" s="48" customFormat="1" ht="15.75" thickBot="1">
      <c r="A62" s="50" t="s">
        <v>105</v>
      </c>
      <c r="B62" s="50"/>
      <c r="C62" s="50">
        <v>4288.49</v>
      </c>
      <c r="D62" s="50" t="s">
        <v>5</v>
      </c>
      <c r="E62" s="50">
        <v>18645.599999999999</v>
      </c>
    </row>
    <row r="63" spans="1:5" s="48" customFormat="1" ht="15.75" thickBot="1">
      <c r="A63" s="50" t="s">
        <v>106</v>
      </c>
      <c r="B63" s="50"/>
      <c r="C63" s="50">
        <v>3915.58</v>
      </c>
      <c r="D63" s="50" t="s">
        <v>5</v>
      </c>
      <c r="E63" s="50">
        <v>18645.599999999999</v>
      </c>
    </row>
    <row r="64" spans="1:5" ht="29.25" thickBot="1">
      <c r="A64" s="8" t="s">
        <v>28</v>
      </c>
      <c r="B64" s="5" t="e">
        <f>B65+#REF!</f>
        <v>#REF!</v>
      </c>
      <c r="C64" s="18">
        <f>C65+C66</f>
        <v>31697.52</v>
      </c>
      <c r="D64" s="7"/>
      <c r="E64" s="6"/>
    </row>
    <row r="65" spans="1:7" s="48" customFormat="1" ht="15.75" thickBot="1">
      <c r="A65" s="50" t="s">
        <v>78</v>
      </c>
      <c r="B65" s="50"/>
      <c r="C65" s="50">
        <v>14916.48</v>
      </c>
      <c r="D65" s="50" t="s">
        <v>5</v>
      </c>
      <c r="E65" s="50">
        <v>18645.599999999999</v>
      </c>
    </row>
    <row r="66" spans="1:7" s="48" customFormat="1" ht="15.75" thickBot="1">
      <c r="A66" s="50" t="s">
        <v>79</v>
      </c>
      <c r="B66" s="50"/>
      <c r="C66" s="50">
        <v>16781.04</v>
      </c>
      <c r="D66" s="50" t="s">
        <v>5</v>
      </c>
      <c r="E66" s="50">
        <v>18645.599999999999</v>
      </c>
    </row>
    <row r="67" spans="1:7" ht="43.5" thickBot="1">
      <c r="A67" s="8" t="s">
        <v>29</v>
      </c>
      <c r="B67" s="5">
        <f>B68</f>
        <v>0</v>
      </c>
      <c r="C67" s="18">
        <f>C68+C69</f>
        <v>4425.71</v>
      </c>
      <c r="D67" s="7"/>
      <c r="E67" s="6"/>
    </row>
    <row r="68" spans="1:7" s="48" customFormat="1" ht="15.75" thickBot="1">
      <c r="A68" s="50" t="s">
        <v>30</v>
      </c>
      <c r="B68" s="50"/>
      <c r="C68" s="50">
        <v>1106.18</v>
      </c>
      <c r="D68" s="50" t="s">
        <v>5</v>
      </c>
      <c r="E68" s="50">
        <v>779</v>
      </c>
    </row>
    <row r="69" spans="1:7" s="48" customFormat="1" ht="15.75" thickBot="1">
      <c r="A69" s="50" t="s">
        <v>30</v>
      </c>
      <c r="B69" s="50"/>
      <c r="C69" s="50">
        <v>3319.53</v>
      </c>
      <c r="D69" s="50" t="s">
        <v>5</v>
      </c>
      <c r="E69" s="50">
        <v>2337.6999999999998</v>
      </c>
    </row>
    <row r="70" spans="1:7" ht="57.75" thickBot="1">
      <c r="A70" s="8" t="s">
        <v>31</v>
      </c>
      <c r="B70" s="5">
        <f>SUM(B72:B72)</f>
        <v>0</v>
      </c>
      <c r="C70" s="18">
        <f>SUM(C71:C73)</f>
        <v>82839.989999999991</v>
      </c>
      <c r="D70" s="7"/>
      <c r="E70" s="6"/>
    </row>
    <row r="71" spans="1:7" s="48" customFormat="1" ht="15.75" thickBot="1">
      <c r="A71" s="50" t="s">
        <v>107</v>
      </c>
      <c r="B71" s="50"/>
      <c r="C71" s="50">
        <v>146.43</v>
      </c>
      <c r="D71" s="50" t="s">
        <v>5</v>
      </c>
      <c r="E71" s="50">
        <v>8613.4599999999991</v>
      </c>
    </row>
    <row r="72" spans="1:7" s="48" customFormat="1" ht="15.75" thickBot="1">
      <c r="A72" s="50" t="s">
        <v>84</v>
      </c>
      <c r="B72" s="50"/>
      <c r="C72" s="50">
        <v>43397.59</v>
      </c>
      <c r="D72" s="50" t="s">
        <v>5</v>
      </c>
      <c r="E72" s="50">
        <v>17713.3</v>
      </c>
    </row>
    <row r="73" spans="1:7" s="48" customFormat="1" ht="15.75" thickBot="1">
      <c r="A73" s="50" t="s">
        <v>85</v>
      </c>
      <c r="B73" s="50"/>
      <c r="C73" s="50">
        <v>39295.97</v>
      </c>
      <c r="D73" s="50" t="s">
        <v>5</v>
      </c>
      <c r="E73" s="50">
        <v>16039.17</v>
      </c>
    </row>
    <row r="74" spans="1:7">
      <c r="A74" s="8" t="s">
        <v>32</v>
      </c>
      <c r="B74" s="5">
        <f>B75</f>
        <v>3101.6949152542375</v>
      </c>
      <c r="C74" s="18">
        <f>C75</f>
        <v>3660</v>
      </c>
      <c r="D74" s="7"/>
      <c r="E74" s="6"/>
    </row>
    <row r="75" spans="1:7" ht="30">
      <c r="A75" s="11" t="s">
        <v>9</v>
      </c>
      <c r="B75" s="9">
        <f>C75/1.18</f>
        <v>3101.6949152542375</v>
      </c>
      <c r="C75" s="19">
        <f>E75*5*12</f>
        <v>3660</v>
      </c>
      <c r="D75" s="12" t="s">
        <v>8</v>
      </c>
      <c r="E75" s="10">
        <v>61</v>
      </c>
    </row>
    <row r="76" spans="1:7">
      <c r="A76" s="41" t="s">
        <v>55</v>
      </c>
      <c r="B76" s="42" t="e">
        <f>B13+B16+B19+#REF!+B35+B56+B57+B58+B59+B61+B64+B67+B70+B74</f>
        <v>#REF!</v>
      </c>
      <c r="C76" s="18">
        <f>C13+C16+C19+C22+C29+C35+C56+C57+C58+C59+C61+C64+C67+C70</f>
        <v>537242.03</v>
      </c>
      <c r="D76" s="43" t="s">
        <v>108</v>
      </c>
      <c r="E76" s="6"/>
      <c r="G76" s="44"/>
    </row>
    <row r="77" spans="1:7">
      <c r="A77" s="41" t="s">
        <v>56</v>
      </c>
      <c r="B77" s="45"/>
      <c r="C77" s="18">
        <f>C76*1.2+C74</f>
        <v>648350.43599999999</v>
      </c>
      <c r="D77" s="43" t="s">
        <v>108</v>
      </c>
      <c r="E77" s="6"/>
      <c r="G77" s="44"/>
    </row>
    <row r="78" spans="1:7">
      <c r="A78" s="41" t="s">
        <v>57</v>
      </c>
      <c r="B78" s="45"/>
      <c r="C78" s="18">
        <f>C4+C6+C9-C77</f>
        <v>1085403.7958000002</v>
      </c>
      <c r="D78" s="43" t="s">
        <v>108</v>
      </c>
      <c r="E78" s="6"/>
    </row>
    <row r="79" spans="1:7" ht="28.5">
      <c r="A79" s="8" t="s">
        <v>58</v>
      </c>
      <c r="B79" s="45"/>
      <c r="C79" s="18">
        <f>C78+C8</f>
        <v>1187207.7658000002</v>
      </c>
      <c r="D79" s="43" t="s">
        <v>108</v>
      </c>
      <c r="E79" s="46"/>
    </row>
  </sheetData>
  <mergeCells count="4">
    <mergeCell ref="A1:E1"/>
    <mergeCell ref="A12:E12"/>
    <mergeCell ref="C2:D2"/>
    <mergeCell ref="A5:E5"/>
  </mergeCells>
  <hyperlinks>
    <hyperlink ref="D3" location="Ед.изм.!A1" display="Ед.изм."/>
  </hyperlinks>
  <pageMargins left="0.7" right="0.7" top="0.75" bottom="0.75" header="0.3" footer="0.3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96"/>
  <sheetViews>
    <sheetView topLeftCell="A94" workbookViewId="0">
      <selection activeCell="A65" activeCellId="2" sqref="A23:XFD23 A63:XFD63 A65:XFD65"/>
    </sheetView>
  </sheetViews>
  <sheetFormatPr defaultRowHeight="15"/>
  <cols>
    <col min="1" max="1" width="53" customWidth="1"/>
    <col min="2" max="2" width="53" style="48" hidden="1" customWidth="1"/>
  </cols>
  <sheetData>
    <row r="2" spans="1:5">
      <c r="A2" s="48"/>
      <c r="C2" s="48"/>
      <c r="D2" s="48"/>
      <c r="E2" s="48"/>
    </row>
    <row r="3" spans="1:5">
      <c r="A3" s="48"/>
      <c r="C3" s="48"/>
      <c r="D3" s="48"/>
      <c r="E3" s="48"/>
    </row>
    <row r="4" spans="1:5" ht="15.75" thickBot="1">
      <c r="A4" s="48"/>
      <c r="C4" s="48"/>
      <c r="D4" s="48"/>
      <c r="E4" s="48"/>
    </row>
    <row r="5" spans="1:5" ht="15.75" thickBot="1">
      <c r="A5" s="49" t="s">
        <v>47</v>
      </c>
      <c r="B5" s="49"/>
      <c r="C5" s="49" t="s">
        <v>46</v>
      </c>
      <c r="D5" s="49" t="s">
        <v>45</v>
      </c>
      <c r="E5" s="49" t="s">
        <v>44</v>
      </c>
    </row>
    <row r="6" spans="1:5" s="51" customFormat="1" ht="15.75" thickBot="1">
      <c r="A6" s="47" t="s">
        <v>59</v>
      </c>
      <c r="B6" s="47"/>
      <c r="C6" s="47">
        <v>45448.26</v>
      </c>
      <c r="D6" s="47" t="s">
        <v>17</v>
      </c>
      <c r="E6" s="47">
        <v>858</v>
      </c>
    </row>
    <row r="7" spans="1:5" ht="15.75" thickBot="1">
      <c r="A7" s="50"/>
      <c r="B7" s="50"/>
      <c r="C7" s="50">
        <v>45448.26</v>
      </c>
      <c r="D7" s="50"/>
      <c r="E7" s="50">
        <v>858</v>
      </c>
    </row>
    <row r="8" spans="1:5" s="51" customFormat="1" ht="15.75" thickBot="1">
      <c r="A8" s="47" t="s">
        <v>60</v>
      </c>
      <c r="B8" s="47"/>
      <c r="C8" s="47">
        <v>44547.77</v>
      </c>
      <c r="D8" s="47" t="s">
        <v>17</v>
      </c>
      <c r="E8" s="47">
        <v>841</v>
      </c>
    </row>
    <row r="9" spans="1:5" ht="15.75" thickBot="1">
      <c r="A9" s="50"/>
      <c r="B9" s="50"/>
      <c r="C9" s="50">
        <v>44547.77</v>
      </c>
      <c r="D9" s="50"/>
      <c r="E9" s="50">
        <v>841</v>
      </c>
    </row>
    <row r="10" spans="1:5" s="51" customFormat="1" ht="15.75" thickBot="1">
      <c r="A10" s="47" t="s">
        <v>43</v>
      </c>
      <c r="B10" s="47"/>
      <c r="C10" s="47">
        <v>969.06</v>
      </c>
      <c r="D10" s="47" t="s">
        <v>42</v>
      </c>
      <c r="E10" s="47">
        <v>2</v>
      </c>
    </row>
    <row r="11" spans="1:5" ht="15.75" thickBot="1">
      <c r="A11" s="50"/>
      <c r="B11" s="50"/>
      <c r="C11" s="50">
        <v>969.06</v>
      </c>
      <c r="D11" s="50"/>
      <c r="E11" s="50">
        <v>2</v>
      </c>
    </row>
    <row r="12" spans="1:5" s="51" customFormat="1" ht="15.75" thickBot="1">
      <c r="A12" s="47" t="s">
        <v>61</v>
      </c>
      <c r="B12" s="47"/>
      <c r="C12" s="47">
        <v>1678.1</v>
      </c>
      <c r="D12" s="47" t="s">
        <v>5</v>
      </c>
      <c r="E12" s="47">
        <v>18645.599999999999</v>
      </c>
    </row>
    <row r="13" spans="1:5" ht="15.75" thickBot="1">
      <c r="A13" s="50"/>
      <c r="B13" s="50"/>
      <c r="C13" s="50">
        <v>1678.1</v>
      </c>
      <c r="D13" s="50"/>
      <c r="E13" s="50">
        <v>18645.599999999999</v>
      </c>
    </row>
    <row r="14" spans="1:5" s="51" customFormat="1" ht="15.75" thickBot="1">
      <c r="A14" s="47" t="s">
        <v>62</v>
      </c>
      <c r="B14" s="47"/>
      <c r="C14" s="47">
        <v>1678.1</v>
      </c>
      <c r="D14" s="47" t="s">
        <v>5</v>
      </c>
      <c r="E14" s="47">
        <v>18645.599999999999</v>
      </c>
    </row>
    <row r="15" spans="1:5" ht="15.75" thickBot="1">
      <c r="A15" s="50"/>
      <c r="B15" s="50"/>
      <c r="C15" s="50">
        <v>1678.1</v>
      </c>
      <c r="D15" s="50"/>
      <c r="E15" s="50">
        <v>18645.599999999999</v>
      </c>
    </row>
    <row r="16" spans="1:5" s="51" customFormat="1" ht="15.75" thickBot="1">
      <c r="A16" s="47" t="s">
        <v>30</v>
      </c>
      <c r="B16" s="47"/>
      <c r="C16" s="47">
        <v>1106.18</v>
      </c>
      <c r="D16" s="47" t="s">
        <v>5</v>
      </c>
      <c r="E16" s="47">
        <v>779</v>
      </c>
    </row>
    <row r="17" spans="1:5" s="51" customFormat="1" ht="15.75" thickBot="1">
      <c r="A17" s="47" t="s">
        <v>30</v>
      </c>
      <c r="B17" s="47"/>
      <c r="C17" s="47">
        <v>3319.53</v>
      </c>
      <c r="D17" s="47" t="s">
        <v>5</v>
      </c>
      <c r="E17" s="47">
        <v>2337.6999999999998</v>
      </c>
    </row>
    <row r="18" spans="1:5" ht="15.75" thickBot="1">
      <c r="A18" s="50"/>
      <c r="B18" s="50"/>
      <c r="C18" s="50">
        <v>4425.71</v>
      </c>
      <c r="D18" s="50"/>
      <c r="E18" s="50">
        <v>3116.7</v>
      </c>
    </row>
    <row r="19" spans="1:5" s="51" customFormat="1" ht="15.75" thickBot="1">
      <c r="A19" s="47" t="s">
        <v>21</v>
      </c>
      <c r="B19" s="47"/>
      <c r="C19" s="47">
        <v>3237.44</v>
      </c>
      <c r="D19" s="47" t="s">
        <v>22</v>
      </c>
      <c r="E19" s="47">
        <v>4</v>
      </c>
    </row>
    <row r="20" spans="1:5" ht="15.75" thickBot="1">
      <c r="A20" s="50"/>
      <c r="B20" s="50"/>
      <c r="C20" s="50">
        <v>3237.44</v>
      </c>
      <c r="D20" s="50"/>
      <c r="E20" s="50">
        <v>4</v>
      </c>
    </row>
    <row r="21" spans="1:5" s="51" customFormat="1" ht="15.75" thickBot="1">
      <c r="A21" s="47" t="s">
        <v>63</v>
      </c>
      <c r="B21" s="47"/>
      <c r="C21" s="47">
        <v>513.52</v>
      </c>
      <c r="D21" s="47" t="s">
        <v>64</v>
      </c>
      <c r="E21" s="47">
        <v>1</v>
      </c>
    </row>
    <row r="22" spans="1:5" ht="15.75" thickBot="1">
      <c r="A22" s="50"/>
      <c r="B22" s="50"/>
      <c r="C22" s="50">
        <v>513.52</v>
      </c>
      <c r="D22" s="50"/>
      <c r="E22" s="50">
        <v>1</v>
      </c>
    </row>
    <row r="23" spans="1:5" s="51" customFormat="1" ht="15.75" thickBot="1">
      <c r="A23" s="47" t="s">
        <v>65</v>
      </c>
      <c r="B23" s="47"/>
      <c r="C23" s="47">
        <v>146.43</v>
      </c>
      <c r="D23" s="47" t="s">
        <v>5</v>
      </c>
      <c r="E23" s="47">
        <v>8613.4599999999991</v>
      </c>
    </row>
    <row r="24" spans="1:5" ht="15.75" thickBot="1">
      <c r="A24" s="50"/>
      <c r="B24" s="50"/>
      <c r="C24" s="50">
        <v>146.43</v>
      </c>
      <c r="D24" s="50"/>
      <c r="E24" s="50">
        <v>8613.4599999999991</v>
      </c>
    </row>
    <row r="25" spans="1:5" s="51" customFormat="1" ht="15.75" thickBot="1">
      <c r="A25" s="47" t="s">
        <v>66</v>
      </c>
      <c r="B25" s="47"/>
      <c r="C25" s="47">
        <v>381.43</v>
      </c>
      <c r="D25" s="47" t="s">
        <v>67</v>
      </c>
      <c r="E25" s="47">
        <v>1</v>
      </c>
    </row>
    <row r="26" spans="1:5" ht="15.75" thickBot="1">
      <c r="A26" s="50"/>
      <c r="B26" s="50"/>
      <c r="C26" s="50">
        <v>381.43</v>
      </c>
      <c r="D26" s="50"/>
      <c r="E26" s="50">
        <v>1</v>
      </c>
    </row>
    <row r="27" spans="1:5" s="51" customFormat="1" ht="15.75" thickBot="1">
      <c r="A27" s="47" t="s">
        <v>68</v>
      </c>
      <c r="B27" s="47"/>
      <c r="C27" s="47">
        <v>597.87</v>
      </c>
      <c r="D27" s="47" t="s">
        <v>64</v>
      </c>
      <c r="E27" s="47">
        <v>3</v>
      </c>
    </row>
    <row r="28" spans="1:5" ht="15.75" thickBot="1">
      <c r="A28" s="50"/>
      <c r="B28" s="50"/>
      <c r="C28" s="50">
        <v>597.87</v>
      </c>
      <c r="D28" s="50"/>
      <c r="E28" s="50">
        <v>3</v>
      </c>
    </row>
    <row r="29" spans="1:5" s="51" customFormat="1" ht="15.75" thickBot="1">
      <c r="A29" s="47" t="s">
        <v>41</v>
      </c>
      <c r="B29" s="47"/>
      <c r="C29" s="47">
        <v>561.4</v>
      </c>
      <c r="D29" s="47" t="s">
        <v>7</v>
      </c>
      <c r="E29" s="47">
        <v>2</v>
      </c>
    </row>
    <row r="30" spans="1:5" ht="15.75" thickBot="1">
      <c r="A30" s="50"/>
      <c r="B30" s="50"/>
      <c r="C30" s="50">
        <v>561.4</v>
      </c>
      <c r="D30" s="50"/>
      <c r="E30" s="50">
        <v>2</v>
      </c>
    </row>
    <row r="31" spans="1:5" s="51" customFormat="1" ht="15.75" thickBot="1">
      <c r="A31" s="47" t="s">
        <v>69</v>
      </c>
      <c r="B31" s="47"/>
      <c r="C31" s="47">
        <v>8877.17</v>
      </c>
      <c r="D31" s="47" t="s">
        <v>35</v>
      </c>
      <c r="E31" s="47">
        <v>1</v>
      </c>
    </row>
    <row r="32" spans="1:5" ht="15.75" thickBot="1">
      <c r="A32" s="50"/>
      <c r="B32" s="50"/>
      <c r="C32" s="50">
        <v>8877.17</v>
      </c>
      <c r="D32" s="50"/>
      <c r="E32" s="50">
        <v>1</v>
      </c>
    </row>
    <row r="33" spans="1:5" s="51" customFormat="1" ht="15.75" thickBot="1">
      <c r="A33" s="47" t="s">
        <v>70</v>
      </c>
      <c r="B33" s="47"/>
      <c r="C33" s="47">
        <v>530.1</v>
      </c>
      <c r="D33" s="47" t="s">
        <v>64</v>
      </c>
      <c r="E33" s="47">
        <v>2</v>
      </c>
    </row>
    <row r="34" spans="1:5" ht="15.75" thickBot="1">
      <c r="A34" s="50"/>
      <c r="B34" s="50"/>
      <c r="C34" s="50">
        <v>530.1</v>
      </c>
      <c r="D34" s="50"/>
      <c r="E34" s="50">
        <v>2</v>
      </c>
    </row>
    <row r="35" spans="1:5" s="51" customFormat="1" ht="15.75" thickBot="1">
      <c r="A35" s="47" t="s">
        <v>71</v>
      </c>
      <c r="B35" s="47"/>
      <c r="C35" s="47">
        <v>6852.56</v>
      </c>
      <c r="D35" s="47" t="s">
        <v>64</v>
      </c>
      <c r="E35" s="47">
        <v>1</v>
      </c>
    </row>
    <row r="36" spans="1:5" ht="15.75" thickBot="1">
      <c r="A36" s="50"/>
      <c r="B36" s="50"/>
      <c r="C36" s="50">
        <v>6852.56</v>
      </c>
      <c r="D36" s="50"/>
      <c r="E36" s="50">
        <v>1</v>
      </c>
    </row>
    <row r="37" spans="1:5" s="51" customFormat="1" ht="15.75" thickBot="1">
      <c r="A37" s="47" t="s">
        <v>72</v>
      </c>
      <c r="B37" s="47"/>
      <c r="C37" s="47">
        <v>520.01</v>
      </c>
      <c r="D37" s="47" t="s">
        <v>64</v>
      </c>
      <c r="E37" s="47">
        <v>1</v>
      </c>
    </row>
    <row r="38" spans="1:5" ht="15.75" thickBot="1">
      <c r="A38" s="50"/>
      <c r="B38" s="50"/>
      <c r="C38" s="50">
        <v>520.01</v>
      </c>
      <c r="D38" s="50"/>
      <c r="E38" s="50">
        <v>1</v>
      </c>
    </row>
    <row r="39" spans="1:5" s="51" customFormat="1" ht="15.75" thickBot="1">
      <c r="A39" s="47" t="s">
        <v>73</v>
      </c>
      <c r="B39" s="47"/>
      <c r="C39" s="47">
        <v>1977.54</v>
      </c>
      <c r="D39" s="47" t="s">
        <v>64</v>
      </c>
      <c r="E39" s="47">
        <v>1</v>
      </c>
    </row>
    <row r="40" spans="1:5" ht="15.75" thickBot="1">
      <c r="A40" s="50"/>
      <c r="B40" s="50"/>
      <c r="C40" s="50">
        <v>1977.54</v>
      </c>
      <c r="D40" s="50"/>
      <c r="E40" s="50">
        <v>1</v>
      </c>
    </row>
    <row r="41" spans="1:5" s="51" customFormat="1" ht="15.75" thickBot="1">
      <c r="A41" s="47" t="s">
        <v>40</v>
      </c>
      <c r="B41" s="47"/>
      <c r="C41" s="47">
        <v>214.74</v>
      </c>
      <c r="D41" s="47" t="s">
        <v>64</v>
      </c>
      <c r="E41" s="47">
        <v>1</v>
      </c>
    </row>
    <row r="42" spans="1:5" ht="15.75" thickBot="1">
      <c r="A42" s="50"/>
      <c r="B42" s="50"/>
      <c r="C42" s="50">
        <v>214.74</v>
      </c>
      <c r="D42" s="50"/>
      <c r="E42" s="50">
        <v>1</v>
      </c>
    </row>
    <row r="43" spans="1:5" s="51" customFormat="1" ht="15.75" thickBot="1">
      <c r="A43" s="47" t="s">
        <v>74</v>
      </c>
      <c r="B43" s="47"/>
      <c r="C43" s="47">
        <v>1219.98</v>
      </c>
      <c r="D43" s="47" t="s">
        <v>64</v>
      </c>
      <c r="E43" s="47">
        <v>2</v>
      </c>
    </row>
    <row r="44" spans="1:5" ht="15.75" thickBot="1">
      <c r="A44" s="50"/>
      <c r="B44" s="50"/>
      <c r="C44" s="50">
        <v>1219.98</v>
      </c>
      <c r="D44" s="50"/>
      <c r="E44" s="50">
        <v>2</v>
      </c>
    </row>
    <row r="45" spans="1:5" s="51" customFormat="1" ht="15.75" thickBot="1">
      <c r="A45" s="47" t="s">
        <v>75</v>
      </c>
      <c r="B45" s="47"/>
      <c r="C45" s="47">
        <v>1918.9</v>
      </c>
      <c r="D45" s="47" t="s">
        <v>64</v>
      </c>
      <c r="E45" s="47">
        <v>1</v>
      </c>
    </row>
    <row r="46" spans="1:5" ht="15.75" thickBot="1">
      <c r="A46" s="50"/>
      <c r="B46" s="50"/>
      <c r="C46" s="50">
        <v>1918.9</v>
      </c>
      <c r="D46" s="50"/>
      <c r="E46" s="50">
        <v>1</v>
      </c>
    </row>
    <row r="47" spans="1:5" s="51" customFormat="1" ht="15.75" thickBot="1">
      <c r="A47" s="47" t="s">
        <v>76</v>
      </c>
      <c r="B47" s="47"/>
      <c r="C47" s="47">
        <v>3147</v>
      </c>
      <c r="D47" s="47" t="s">
        <v>7</v>
      </c>
      <c r="E47" s="47">
        <v>1.5</v>
      </c>
    </row>
    <row r="48" spans="1:5" ht="15.75" thickBot="1">
      <c r="A48" s="50"/>
      <c r="B48" s="50"/>
      <c r="C48" s="50">
        <v>3147</v>
      </c>
      <c r="D48" s="50"/>
      <c r="E48" s="50">
        <v>1.5</v>
      </c>
    </row>
    <row r="49" spans="1:5" s="51" customFormat="1" ht="15.75" thickBot="1">
      <c r="A49" s="47" t="s">
        <v>77</v>
      </c>
      <c r="B49" s="47"/>
      <c r="C49" s="47">
        <v>978.67</v>
      </c>
      <c r="D49" s="47" t="s">
        <v>7</v>
      </c>
      <c r="E49" s="47">
        <v>0.5</v>
      </c>
    </row>
    <row r="50" spans="1:5" ht="15.75" thickBot="1">
      <c r="A50" s="50"/>
      <c r="B50" s="50"/>
      <c r="C50" s="50">
        <v>978.67</v>
      </c>
      <c r="D50" s="50"/>
      <c r="E50" s="50">
        <v>0.5</v>
      </c>
    </row>
    <row r="51" spans="1:5" s="51" customFormat="1" ht="15.75" thickBot="1">
      <c r="A51" s="47" t="s">
        <v>78</v>
      </c>
      <c r="B51" s="47"/>
      <c r="C51" s="47">
        <v>14916.48</v>
      </c>
      <c r="D51" s="47" t="s">
        <v>5</v>
      </c>
      <c r="E51" s="47">
        <v>18645.599999999999</v>
      </c>
    </row>
    <row r="52" spans="1:5" ht="15.75" thickBot="1">
      <c r="A52" s="50"/>
      <c r="B52" s="50"/>
      <c r="C52" s="50">
        <v>14916.48</v>
      </c>
      <c r="D52" s="50"/>
      <c r="E52" s="50">
        <v>18645.599999999999</v>
      </c>
    </row>
    <row r="53" spans="1:5" s="51" customFormat="1" ht="15.75" thickBot="1">
      <c r="A53" s="47" t="s">
        <v>79</v>
      </c>
      <c r="B53" s="47"/>
      <c r="C53" s="47">
        <v>16781.04</v>
      </c>
      <c r="D53" s="47" t="s">
        <v>5</v>
      </c>
      <c r="E53" s="47">
        <v>18645.599999999999</v>
      </c>
    </row>
    <row r="54" spans="1:5" ht="15.75" thickBot="1">
      <c r="A54" s="50"/>
      <c r="B54" s="50"/>
      <c r="C54" s="50">
        <v>16781.04</v>
      </c>
      <c r="D54" s="50"/>
      <c r="E54" s="50">
        <v>18645.599999999999</v>
      </c>
    </row>
    <row r="55" spans="1:5" s="51" customFormat="1" ht="15.75" thickBot="1">
      <c r="A55" s="47" t="s">
        <v>80</v>
      </c>
      <c r="B55" s="47"/>
      <c r="C55" s="47">
        <v>4288.49</v>
      </c>
      <c r="D55" s="47" t="s">
        <v>5</v>
      </c>
      <c r="E55" s="47">
        <v>18645.599999999999</v>
      </c>
    </row>
    <row r="56" spans="1:5" ht="15.75" thickBot="1">
      <c r="A56" s="50"/>
      <c r="B56" s="50"/>
      <c r="C56" s="50">
        <v>4288.49</v>
      </c>
      <c r="D56" s="50"/>
      <c r="E56" s="50">
        <v>18645.599999999999</v>
      </c>
    </row>
    <row r="57" spans="1:5" s="51" customFormat="1" ht="15.75" thickBot="1">
      <c r="A57" s="47" t="s">
        <v>81</v>
      </c>
      <c r="B57" s="47"/>
      <c r="C57" s="47">
        <v>3915.58</v>
      </c>
      <c r="D57" s="47" t="s">
        <v>5</v>
      </c>
      <c r="E57" s="47">
        <v>18645.599999999999</v>
      </c>
    </row>
    <row r="58" spans="1:5" ht="15.75" thickBot="1">
      <c r="A58" s="50"/>
      <c r="B58" s="50"/>
      <c r="C58" s="50">
        <v>3915.58</v>
      </c>
      <c r="D58" s="50"/>
      <c r="E58" s="50">
        <v>18645.599999999999</v>
      </c>
    </row>
    <row r="59" spans="1:5" s="51" customFormat="1" ht="15.75" thickBot="1">
      <c r="A59" s="47" t="s">
        <v>82</v>
      </c>
      <c r="B59" s="47"/>
      <c r="C59" s="47">
        <v>18760.13</v>
      </c>
      <c r="D59" s="47" t="s">
        <v>5</v>
      </c>
      <c r="E59" s="47">
        <v>11798.83</v>
      </c>
    </row>
    <row r="60" spans="1:5" ht="15.75" thickBot="1">
      <c r="A60" s="50"/>
      <c r="B60" s="50"/>
      <c r="C60" s="50">
        <v>18760.13</v>
      </c>
      <c r="D60" s="50"/>
      <c r="E60" s="50">
        <v>11798.83</v>
      </c>
    </row>
    <row r="61" spans="1:5" s="51" customFormat="1" ht="15.75" thickBot="1">
      <c r="A61" s="47" t="s">
        <v>83</v>
      </c>
      <c r="B61" s="47"/>
      <c r="C61" s="47">
        <v>24503.439999999999</v>
      </c>
      <c r="D61" s="47" t="s">
        <v>5</v>
      </c>
      <c r="E61" s="47">
        <v>14761.1</v>
      </c>
    </row>
    <row r="62" spans="1:5" ht="15.75" thickBot="1">
      <c r="A62" s="50"/>
      <c r="B62" s="50"/>
      <c r="C62" s="50">
        <v>24503.439999999999</v>
      </c>
      <c r="D62" s="50"/>
      <c r="E62" s="50">
        <v>14761.1</v>
      </c>
    </row>
    <row r="63" spans="1:5" s="51" customFormat="1" ht="15.75" thickBot="1">
      <c r="A63" s="47" t="s">
        <v>84</v>
      </c>
      <c r="B63" s="47"/>
      <c r="C63" s="47">
        <v>43397.59</v>
      </c>
      <c r="D63" s="47" t="s">
        <v>5</v>
      </c>
      <c r="E63" s="47">
        <v>17713.3</v>
      </c>
    </row>
    <row r="64" spans="1:5" ht="15.75" thickBot="1">
      <c r="A64" s="50"/>
      <c r="B64" s="50"/>
      <c r="C64" s="50">
        <v>43397.59</v>
      </c>
      <c r="D64" s="50"/>
      <c r="E64" s="50">
        <v>17713.3</v>
      </c>
    </row>
    <row r="65" spans="1:5" s="51" customFormat="1" ht="15.75" thickBot="1">
      <c r="A65" s="47" t="s">
        <v>85</v>
      </c>
      <c r="B65" s="47"/>
      <c r="C65" s="47">
        <v>39295.97</v>
      </c>
      <c r="D65" s="47" t="s">
        <v>5</v>
      </c>
      <c r="E65" s="47">
        <v>16039.17</v>
      </c>
    </row>
    <row r="66" spans="1:5" ht="15.75" thickBot="1">
      <c r="A66" s="50"/>
      <c r="B66" s="50"/>
      <c r="C66" s="50">
        <v>39295.97</v>
      </c>
      <c r="D66" s="50"/>
      <c r="E66" s="50">
        <v>16039.17</v>
      </c>
    </row>
    <row r="67" spans="1:5" s="51" customFormat="1" ht="15.75" thickBot="1">
      <c r="A67" s="47" t="s">
        <v>86</v>
      </c>
      <c r="B67" s="47"/>
      <c r="C67" s="47">
        <v>70107.460000000006</v>
      </c>
      <c r="D67" s="47" t="s">
        <v>5</v>
      </c>
      <c r="E67" s="47">
        <v>18645.599999999999</v>
      </c>
    </row>
    <row r="68" spans="1:5" ht="15.75" thickBot="1">
      <c r="A68" s="50"/>
      <c r="B68" s="50"/>
      <c r="C68" s="50">
        <v>70107.460000000006</v>
      </c>
      <c r="D68" s="50"/>
      <c r="E68" s="50">
        <v>18645.599999999999</v>
      </c>
    </row>
    <row r="69" spans="1:5" s="51" customFormat="1" ht="15.75" thickBot="1">
      <c r="A69" s="47" t="s">
        <v>87</v>
      </c>
      <c r="B69" s="47"/>
      <c r="C69" s="47">
        <v>73650.12</v>
      </c>
      <c r="D69" s="47" t="s">
        <v>5</v>
      </c>
      <c r="E69" s="47">
        <v>18645.599999999999</v>
      </c>
    </row>
    <row r="70" spans="1:5" ht="15.75" thickBot="1">
      <c r="A70" s="50"/>
      <c r="B70" s="50"/>
      <c r="C70" s="50">
        <v>73650.12</v>
      </c>
      <c r="D70" s="50"/>
      <c r="E70" s="50">
        <v>18645.599999999999</v>
      </c>
    </row>
    <row r="71" spans="1:5" s="51" customFormat="1" ht="15.75" thickBot="1">
      <c r="A71" s="47" t="s">
        <v>88</v>
      </c>
      <c r="B71" s="47"/>
      <c r="C71" s="47">
        <v>1000.36</v>
      </c>
      <c r="D71" s="47" t="s">
        <v>64</v>
      </c>
      <c r="E71" s="47">
        <v>4</v>
      </c>
    </row>
    <row r="72" spans="1:5" ht="15.75" thickBot="1">
      <c r="A72" s="50"/>
      <c r="B72" s="50"/>
      <c r="C72" s="50">
        <v>1000.36</v>
      </c>
      <c r="D72" s="50"/>
      <c r="E72" s="50">
        <v>4</v>
      </c>
    </row>
    <row r="73" spans="1:5" s="51" customFormat="1" ht="15.75" thickBot="1">
      <c r="A73" s="47" t="s">
        <v>89</v>
      </c>
      <c r="B73" s="47"/>
      <c r="C73" s="47">
        <v>1358.7</v>
      </c>
      <c r="D73" s="47" t="s">
        <v>90</v>
      </c>
      <c r="E73" s="47">
        <v>2</v>
      </c>
    </row>
    <row r="74" spans="1:5" ht="15.75" thickBot="1">
      <c r="A74" s="50"/>
      <c r="B74" s="50"/>
      <c r="C74" s="50">
        <v>1358.7</v>
      </c>
      <c r="D74" s="50"/>
      <c r="E74" s="50">
        <v>2</v>
      </c>
    </row>
    <row r="75" spans="1:5" s="51" customFormat="1" ht="15.75" thickBot="1">
      <c r="A75" s="47" t="s">
        <v>91</v>
      </c>
      <c r="B75" s="47"/>
      <c r="C75" s="47">
        <v>538.79999999999995</v>
      </c>
      <c r="D75" s="47" t="s">
        <v>64</v>
      </c>
      <c r="E75" s="47">
        <v>3</v>
      </c>
    </row>
    <row r="76" spans="1:5" s="51" customFormat="1" ht="15.75" thickBot="1">
      <c r="A76" s="47" t="s">
        <v>91</v>
      </c>
      <c r="B76" s="47"/>
      <c r="C76" s="47">
        <v>171.34</v>
      </c>
      <c r="D76" s="47" t="s">
        <v>64</v>
      </c>
      <c r="E76" s="47">
        <v>1</v>
      </c>
    </row>
    <row r="77" spans="1:5" ht="15.75" thickBot="1">
      <c r="A77" s="50"/>
      <c r="B77" s="50"/>
      <c r="C77" s="50">
        <v>710.14</v>
      </c>
      <c r="D77" s="50"/>
      <c r="E77" s="50">
        <v>4</v>
      </c>
    </row>
    <row r="78" spans="1:5" s="51" customFormat="1" ht="15.75" thickBot="1">
      <c r="A78" s="47" t="s">
        <v>92</v>
      </c>
      <c r="B78" s="47"/>
      <c r="C78" s="47">
        <v>1491.65</v>
      </c>
      <c r="D78" s="47" t="s">
        <v>5</v>
      </c>
      <c r="E78" s="47">
        <v>18645.599999999999</v>
      </c>
    </row>
    <row r="79" spans="1:5" ht="15.75" thickBot="1">
      <c r="A79" s="50"/>
      <c r="B79" s="50"/>
      <c r="C79" s="50">
        <v>1491.65</v>
      </c>
      <c r="D79" s="50"/>
      <c r="E79" s="50">
        <v>18645.599999999999</v>
      </c>
    </row>
    <row r="80" spans="1:5" s="51" customFormat="1" ht="15.75" thickBot="1">
      <c r="A80" s="47" t="s">
        <v>93</v>
      </c>
      <c r="B80" s="47"/>
      <c r="C80" s="47">
        <v>1678.1</v>
      </c>
      <c r="D80" s="47" t="s">
        <v>5</v>
      </c>
      <c r="E80" s="47">
        <v>18645.599999999999</v>
      </c>
    </row>
    <row r="81" spans="1:5" ht="15.75" thickBot="1">
      <c r="A81" s="50"/>
      <c r="B81" s="50"/>
      <c r="C81" s="50">
        <v>1678.1</v>
      </c>
      <c r="D81" s="50"/>
      <c r="E81" s="50">
        <v>18645.599999999999</v>
      </c>
    </row>
    <row r="82" spans="1:5" s="51" customFormat="1" ht="15.75" thickBot="1">
      <c r="A82" s="47" t="s">
        <v>94</v>
      </c>
      <c r="B82" s="47"/>
      <c r="C82" s="47">
        <v>7085.33</v>
      </c>
      <c r="D82" s="47" t="s">
        <v>5</v>
      </c>
      <c r="E82" s="47">
        <v>18645.599999999999</v>
      </c>
    </row>
    <row r="83" spans="1:5" ht="15.75" thickBot="1">
      <c r="A83" s="50"/>
      <c r="B83" s="50"/>
      <c r="C83" s="50">
        <v>7085.33</v>
      </c>
      <c r="D83" s="50"/>
      <c r="E83" s="50">
        <v>18645.599999999999</v>
      </c>
    </row>
    <row r="84" spans="1:5" s="51" customFormat="1" ht="15.75" thickBot="1">
      <c r="A84" s="47" t="s">
        <v>94</v>
      </c>
      <c r="B84" s="47"/>
      <c r="C84" s="47">
        <v>7085.33</v>
      </c>
      <c r="D84" s="47" t="s">
        <v>5</v>
      </c>
      <c r="E84" s="47">
        <v>18645.599999999999</v>
      </c>
    </row>
    <row r="85" spans="1:5" ht="15.75" thickBot="1">
      <c r="A85" s="50"/>
      <c r="B85" s="50"/>
      <c r="C85" s="50">
        <v>7085.33</v>
      </c>
      <c r="D85" s="50"/>
      <c r="E85" s="50">
        <v>18645.599999999999</v>
      </c>
    </row>
    <row r="86" spans="1:5" s="51" customFormat="1" ht="15.75" thickBot="1">
      <c r="A86" s="47" t="s">
        <v>95</v>
      </c>
      <c r="B86" s="47"/>
      <c r="C86" s="47">
        <v>1518.4</v>
      </c>
      <c r="D86" s="47" t="s">
        <v>64</v>
      </c>
      <c r="E86" s="47">
        <v>1</v>
      </c>
    </row>
    <row r="87" spans="1:5" ht="15.75" thickBot="1">
      <c r="A87" s="50"/>
      <c r="B87" s="50"/>
      <c r="C87" s="50">
        <v>1518.4</v>
      </c>
      <c r="D87" s="50"/>
      <c r="E87" s="50">
        <v>1</v>
      </c>
    </row>
    <row r="88" spans="1:5" s="51" customFormat="1" ht="15.75" thickBot="1">
      <c r="A88" s="47" t="s">
        <v>96</v>
      </c>
      <c r="B88" s="47"/>
      <c r="C88" s="47">
        <v>838.13</v>
      </c>
      <c r="D88" s="47" t="s">
        <v>64</v>
      </c>
      <c r="E88" s="47">
        <v>1</v>
      </c>
    </row>
    <row r="89" spans="1:5" ht="15.75" thickBot="1">
      <c r="A89" s="50"/>
      <c r="B89" s="50"/>
      <c r="C89" s="50">
        <v>838.13</v>
      </c>
      <c r="D89" s="50"/>
      <c r="E89" s="50">
        <v>1</v>
      </c>
    </row>
    <row r="90" spans="1:5" s="51" customFormat="1" ht="15.75" thickBot="1">
      <c r="A90" s="47" t="s">
        <v>97</v>
      </c>
      <c r="B90" s="47"/>
      <c r="C90" s="47">
        <v>73870</v>
      </c>
      <c r="D90" s="47" t="s">
        <v>5</v>
      </c>
      <c r="E90" s="47">
        <v>83</v>
      </c>
    </row>
    <row r="91" spans="1:5" ht="15.75" thickBot="1">
      <c r="A91" s="50"/>
      <c r="B91" s="50"/>
      <c r="C91" s="50">
        <v>73870</v>
      </c>
      <c r="D91" s="50"/>
      <c r="E91" s="50">
        <v>83</v>
      </c>
    </row>
    <row r="92" spans="1:5" s="51" customFormat="1" ht="15.75" thickBot="1">
      <c r="A92" s="47" t="s">
        <v>39</v>
      </c>
      <c r="B92" s="47"/>
      <c r="C92" s="47">
        <v>270.14</v>
      </c>
      <c r="D92" s="47" t="s">
        <v>38</v>
      </c>
      <c r="E92" s="47">
        <v>1</v>
      </c>
    </row>
    <row r="93" spans="1:5" ht="15.75" thickBot="1">
      <c r="A93" s="50"/>
      <c r="B93" s="50"/>
      <c r="C93" s="50">
        <v>270.14</v>
      </c>
      <c r="D93" s="50"/>
      <c r="E93" s="50">
        <v>1</v>
      </c>
    </row>
    <row r="94" spans="1:5" s="51" customFormat="1" ht="15.75" thickBot="1">
      <c r="A94" s="47" t="s">
        <v>98</v>
      </c>
      <c r="B94" s="47"/>
      <c r="C94" s="47">
        <v>297.69</v>
      </c>
      <c r="D94" s="47" t="s">
        <v>64</v>
      </c>
      <c r="E94" s="47">
        <v>1</v>
      </c>
    </row>
    <row r="95" spans="1:5" ht="15.75" thickBot="1">
      <c r="A95" s="50"/>
      <c r="B95" s="50"/>
      <c r="C95" s="50">
        <v>297.69</v>
      </c>
      <c r="D95" s="50"/>
      <c r="E95" s="50">
        <v>1</v>
      </c>
    </row>
    <row r="96" spans="1:5" ht="15.75" thickBot="1">
      <c r="A96" s="50"/>
      <c r="B96" s="50"/>
      <c r="C96" s="50">
        <v>537242.03</v>
      </c>
      <c r="D96" s="50"/>
      <c r="E96" s="50">
        <v>297610.76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лидер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Nikiforova_LY</cp:lastModifiedBy>
  <cp:lastPrinted>2019-01-24T03:42:21Z</cp:lastPrinted>
  <dcterms:created xsi:type="dcterms:W3CDTF">2016-03-18T02:51:51Z</dcterms:created>
  <dcterms:modified xsi:type="dcterms:W3CDTF">2020-03-18T01:37:55Z</dcterms:modified>
</cp:coreProperties>
</file>