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Юности, д. 23" sheetId="1" r:id="rId1"/>
    <sheet name="Работа 2019 " sheetId="3" r:id="rId2"/>
    <sheet name="Справки" sheetId="4" r:id="rId3"/>
  </sheets>
  <externalReferences>
    <externalReference r:id="rId4"/>
  </externalReferences>
  <definedNames>
    <definedName name="_xlnm._FilterDatabase" localSheetId="1" hidden="1">'Работа 2019 '!$A$5:$E$50</definedName>
    <definedName name="_xlnm.Print_Area" localSheetId="0">'Юности, д. 23'!$A$1:$E$92</definedName>
  </definedNames>
  <calcPr calcId="144525"/>
</workbook>
</file>

<file path=xl/calcChain.xml><?xml version="1.0" encoding="utf-8"?>
<calcChain xmlns="http://schemas.openxmlformats.org/spreadsheetml/2006/main">
  <c r="B10" i="1" l="1"/>
  <c r="B39" i="1" l="1"/>
  <c r="B27" i="1"/>
  <c r="B77" i="1"/>
  <c r="B18" i="1" l="1"/>
  <c r="C18" i="3" l="1"/>
  <c r="C50" i="3" s="1"/>
  <c r="B73" i="1" l="1"/>
  <c r="B70" i="1"/>
  <c r="B20" i="1"/>
  <c r="B7" i="1"/>
  <c r="B69" i="1" l="1"/>
  <c r="B88" i="1" l="1"/>
  <c r="B15" i="1"/>
  <c r="B12" i="1"/>
  <c r="B9" i="1"/>
  <c r="B8" i="1" s="1"/>
  <c r="B89" i="1" l="1"/>
  <c r="F89" i="1" s="1"/>
  <c r="B87" i="1"/>
  <c r="B90" i="1" l="1"/>
  <c r="B91" i="1" l="1"/>
  <c r="B92" i="1" s="1"/>
  <c r="H89" i="1"/>
</calcChain>
</file>

<file path=xl/sharedStrings.xml><?xml version="1.0" encoding="utf-8"?>
<sst xmlns="http://schemas.openxmlformats.org/spreadsheetml/2006/main" count="342" uniqueCount="189">
  <si>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</si>
  <si>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</si>
  <si>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</si>
  <si>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</si>
  <si>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</si>
  <si>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</si>
  <si>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</si>
  <si>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</si>
  <si>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</si>
  <si>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</si>
  <si>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</si>
  <si>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</si>
  <si>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</si>
  <si>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</si>
  <si>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</si>
  <si>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</si>
  <si>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</si>
  <si>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</si>
  <si>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</si>
  <si>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</si>
  <si>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</si>
  <si>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</si>
  <si>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</si>
  <si>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</si>
  <si>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</si>
  <si>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</si>
  <si>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</si>
  <si>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</si>
  <si>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</si>
  <si>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</si>
  <si>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сброс воздуха с системы отопления</t>
  </si>
  <si>
    <t>Адрес: ул. Юности, д. 23</t>
  </si>
  <si>
    <t>осмотр подвала</t>
  </si>
  <si>
    <t>раз</t>
  </si>
  <si>
    <t>Наименование работ</t>
  </si>
  <si>
    <t>Сумма</t>
  </si>
  <si>
    <t>Ед.изм</t>
  </si>
  <si>
    <t>Кол-во</t>
  </si>
  <si>
    <t>Смена стекол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</si>
  <si>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</si>
  <si>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</si>
  <si>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д.23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</si>
  <si>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</si>
  <si>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</si>
  <si>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</si>
  <si>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</si>
  <si>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Закрытие и открытие стояков</t>
  </si>
  <si>
    <t>Организация мест накоп.ртуть сод-х ламп 3,4 кв. 20</t>
  </si>
  <si>
    <t>Освещение теплового узла</t>
  </si>
  <si>
    <t>узел</t>
  </si>
  <si>
    <t>Осмотр сантех. оборудования</t>
  </si>
  <si>
    <t>шт.</t>
  </si>
  <si>
    <t>Ремонт КНС</t>
  </si>
  <si>
    <t>1 кв.</t>
  </si>
  <si>
    <t>Ремонт подъезда Юности д.23 1,2,3,4 под</t>
  </si>
  <si>
    <t>1подъезд</t>
  </si>
  <si>
    <t>Смена задвижек д.80</t>
  </si>
  <si>
    <t>Смена стекл</t>
  </si>
  <si>
    <t>Смена труб отопления ППР д. 25 (без сварочных рабо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</si>
  <si>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</si>
  <si>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</si>
  <si>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</si>
  <si>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</si>
  <si>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</si>
  <si>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</si>
  <si>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</si>
  <si>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</si>
  <si>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</si>
  <si>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</si>
  <si>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</si>
  <si>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</si>
  <si>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</si>
  <si>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замена розлива гвс    ул.Юности 23</t>
  </si>
  <si>
    <t>замена стояка отопления</t>
  </si>
  <si>
    <t>замена эл. лампочки накаливания</t>
  </si>
  <si>
    <t>масляная краска с последующей теплоизоляцией (пено</t>
  </si>
  <si>
    <t>1 узел</t>
  </si>
  <si>
    <t>проведение профилактических работ по насосным стан</t>
  </si>
  <si>
    <t>пролив фановой трубы водой (очистка от льда)</t>
  </si>
  <si>
    <t>ремонт труб КНС</t>
  </si>
  <si>
    <t>санитарная обрезка сухих вершин  и веток  деревьев</t>
  </si>
  <si>
    <t>сброс воздуха со стояков отопления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</si>
  <si>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</si>
  <si>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</si>
  <si>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</si>
  <si>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</si>
  <si>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</si>
  <si>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</si>
  <si>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</si>
  <si>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</si>
  <si>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</si>
  <si>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</si>
  <si>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</si>
  <si>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</si>
  <si>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</si>
  <si>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д.23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</si>
  <si>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</si>
  <si>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</si>
  <si>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</si>
  <si>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</si>
  <si>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</si>
  <si>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</si>
  <si>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</si>
  <si>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</si>
  <si>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</si>
  <si>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</si>
  <si>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</si>
  <si>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</si>
  <si>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</si>
  <si>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</si>
  <si>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</si>
  <si>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Гор. вода потр.при содер.общего имущ-ва  в МКД 1,2 кв. 2019 г</t>
  </si>
  <si>
    <t>Гор. вода потр.при содер.общего имущ-ва  в МКД 3,4 кв. 2019 г</t>
  </si>
  <si>
    <t>Тех.обслуживание ГО К=0,6;0,8;0,85;0,9;1 (3,4 кв. 2019 г)</t>
  </si>
  <si>
    <t>Тех.обслуживание ГО к=0,6;0,8;0,85;0,9;1 (1,2 кв.2019 г)</t>
  </si>
  <si>
    <t>руб.</t>
  </si>
  <si>
    <t>сумма изменена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</si>
  <si>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</si>
  <si>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</si>
  <si>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</si>
  <si>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</si>
  <si>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</si>
  <si>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</si>
  <si>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</si>
  <si>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</si>
  <si>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</si>
  <si>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</si>
  <si>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</si>
  <si>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</si>
  <si>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</si>
  <si>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</si>
  <si>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</si>
  <si>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</si>
  <si>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</si>
  <si>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</si>
  <si>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</si>
  <si>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</si>
  <si>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</si>
  <si>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</si>
  <si>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</si>
  <si>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</si>
  <si>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</si>
  <si>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</si>
  <si>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Отпуск цветочной рассады</t>
  </si>
  <si>
    <t>Покраска забора</t>
  </si>
  <si>
    <t>1м</t>
  </si>
  <si>
    <t>Уборка придомовой территории 1,2 кв. 2020 г. К=0,8</t>
  </si>
  <si>
    <t>Уборка придомовой территории 3,4 кв. 2020 г. К=0,6;0,8</t>
  </si>
  <si>
    <t>посадка саженцев</t>
  </si>
  <si>
    <t>Планировка и засыпка ям дворовой территории</t>
  </si>
  <si>
    <t>2 петли</t>
  </si>
  <si>
    <t>Замена ввода гвс на ввп</t>
  </si>
  <si>
    <t>подвал</t>
  </si>
  <si>
    <t>Замена стояка ХВС</t>
  </si>
  <si>
    <t>Осмотр подвала</t>
  </si>
  <si>
    <t>1 дом</t>
  </si>
  <si>
    <t>Очистка канализационной сети</t>
  </si>
  <si>
    <t>Очистка труб ХВС, ГВС</t>
  </si>
  <si>
    <t>Покраска,изоляция труб  отопления</t>
  </si>
  <si>
    <t>Ремонт вентелей д. 20-32</t>
  </si>
  <si>
    <t>Ремонт вентелей до 32 д.</t>
  </si>
  <si>
    <t>Ремонт вентилей  д. до 20 мм</t>
  </si>
  <si>
    <t>100 шт</t>
  </si>
  <si>
    <t>Ремонт труб КНС</t>
  </si>
  <si>
    <t>Сброс воздуха со стояков отопления с использованием а/м газель</t>
  </si>
  <si>
    <t>Смена врезки/сборки без сварочных работ</t>
  </si>
  <si>
    <t>Установка перемычки на радиаторе</t>
  </si>
  <si>
    <t>Частичная смена труб канализации д. 100 мм</t>
  </si>
  <si>
    <t>Чистка водоподогревателя</t>
  </si>
  <si>
    <t>замена стояка кнс кв.22,23,26,27,30,31</t>
  </si>
  <si>
    <t>стояк</t>
  </si>
  <si>
    <t>осмотр сантехоборудования</t>
  </si>
  <si>
    <t>подготовка теплового узла к эксплуатации</t>
  </si>
  <si>
    <t>дом</t>
  </si>
  <si>
    <t>проведение профилактических работ по насосным станциям</t>
  </si>
  <si>
    <t>шт</t>
  </si>
  <si>
    <t>смена труб канализации д.100 мм.</t>
  </si>
  <si>
    <t>Замена электрической лампы накаливания</t>
  </si>
  <si>
    <t>Монтаж освещения над под-м с точкой подкл.от пл-ки(светильник на движе</t>
  </si>
  <si>
    <t>Ремонт кровли из асбестоцементных листов с исп-ем  мастики (сазилас)</t>
  </si>
  <si>
    <t>Ремонт мягкой кровли</t>
  </si>
  <si>
    <t>1 м2</t>
  </si>
  <si>
    <t>Ремонт мягкой кровли кровельной мастикой</t>
  </si>
  <si>
    <t>Устройство герметичных перегородок</t>
  </si>
  <si>
    <t>освещение подвала</t>
  </si>
  <si>
    <t>ремонт кровли материалом бикрост</t>
  </si>
  <si>
    <t>ремонт мягкой кровли</t>
  </si>
  <si>
    <t>кровля</t>
  </si>
  <si>
    <t>снятие температурных параметров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</si>
</sst>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4" fontId="0" fillId="0" borderId="0" xfId="0" applyNumberFormat="1"/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164" fontId="4" fillId="0" borderId="2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4" fontId="22" fillId="0" borderId="2" xfId="0" applyNumberFormat="1" applyFont="1" applyFill="1" applyBorder="1"/>
    <xf numFmtId="49" fontId="0" fillId="0" borderId="15" xfId="0" applyNumberFormat="1" applyFill="1" applyBorder="1"/>
    <xf numFmtId="165" fontId="0" fillId="0" borderId="15" xfId="0" applyNumberFormat="1" applyFill="1" applyBorder="1"/>
    <xf numFmtId="4" fontId="4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102;&#1085;&#1086;&#1089;&#1090;&#108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8">
          <cell r="B68">
            <v>1305662.8200000003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2"/>
  <sheetViews>
    <sheetView tabSelected="1" workbookViewId="0">
      <pane ySplit="3" topLeftCell="A4" activePane="bottomLeft" state="frozen"/>
      <selection pane="bottomLeft" activeCell="A11" sqref="A11:D11"/>
    </sheetView>
  </sheetViews>
  <sheetFormatPr defaultRowHeight="15" x14ac:dyDescent="0.25"/>
  <cols>
    <col min="1" max="1" width="74.140625" style="9" customWidth="1"/>
    <col min="2" max="2" width="20.85546875" style="12" customWidth="1"/>
    <col min="3" max="3" width="12.42578125" style="3" customWidth="1"/>
    <col min="4" max="4" width="14.5703125" style="18" customWidth="1"/>
    <col min="5" max="5" width="0" style="1" hidden="1" customWidth="1"/>
    <col min="6" max="6" width="10" style="1" bestFit="1" customWidth="1"/>
    <col min="7" max="7" width="9.140625" style="1"/>
    <col min="8" max="8" width="14" style="1" customWidth="1"/>
    <col min="9" max="16384" width="9.140625" style="1"/>
  </cols>
  <sheetData>
    <row r="1" spans="1:4" ht="46.5" customHeight="1" x14ac:dyDescent="0.25">
      <c r="A1" s="50" t="s">
        <v>0</v>
      </c>
      <c r="B1" s="50"/>
      <c r="C1" s="50"/>
      <c r="D1" s="50"/>
    </row>
    <row r="2" spans="1:4" x14ac:dyDescent="0.25">
      <c r="A2" s="5" t="s">
        <v>31</v>
      </c>
      <c r="B2" s="52" t="s">
        <v>117</v>
      </c>
      <c r="C2" s="52"/>
      <c r="D2" s="52"/>
    </row>
    <row r="3" spans="1:4" ht="69" customHeight="1" x14ac:dyDescent="0.25">
      <c r="A3" s="4" t="s">
        <v>1</v>
      </c>
      <c r="B3" s="13" t="s">
        <v>29</v>
      </c>
      <c r="C3" s="10" t="s">
        <v>2</v>
      </c>
      <c r="D3" s="13" t="s">
        <v>3</v>
      </c>
    </row>
    <row r="4" spans="1:4" x14ac:dyDescent="0.25">
      <c r="A4" s="53" t="s">
        <v>39</v>
      </c>
      <c r="B4" s="53"/>
      <c r="C4" s="53"/>
      <c r="D4" s="53"/>
    </row>
    <row r="5" spans="1:4" x14ac:dyDescent="0.25">
      <c r="A5" s="4" t="s">
        <v>118</v>
      </c>
      <c r="B5" s="22">
        <v>892572.72</v>
      </c>
      <c r="C5" s="36" t="s">
        <v>115</v>
      </c>
      <c r="D5" s="13"/>
    </row>
    <row r="6" spans="1:4" x14ac:dyDescent="0.25">
      <c r="A6" s="4" t="s">
        <v>119</v>
      </c>
      <c r="B6" s="22">
        <v>1246790.5900000001</v>
      </c>
      <c r="C6" s="36" t="s">
        <v>115</v>
      </c>
      <c r="D6" s="13"/>
    </row>
    <row r="7" spans="1:4" x14ac:dyDescent="0.25">
      <c r="A7" s="4" t="s">
        <v>120</v>
      </c>
      <c r="B7" s="22">
        <f>B6-B5</f>
        <v>354217.87000000011</v>
      </c>
      <c r="C7" s="36" t="s">
        <v>115</v>
      </c>
      <c r="D7" s="13"/>
    </row>
    <row r="8" spans="1:4" x14ac:dyDescent="0.25">
      <c r="A8" s="4" t="s">
        <v>4</v>
      </c>
      <c r="B8" s="22">
        <f>B9</f>
        <v>6343.68</v>
      </c>
      <c r="C8" s="36" t="s">
        <v>115</v>
      </c>
      <c r="D8" s="13"/>
    </row>
    <row r="9" spans="1:4" x14ac:dyDescent="0.25">
      <c r="A9" s="14" t="s">
        <v>5</v>
      </c>
      <c r="B9" s="23">
        <f>528.64*12</f>
        <v>6343.68</v>
      </c>
      <c r="C9" s="35" t="s">
        <v>115</v>
      </c>
      <c r="D9" s="15"/>
    </row>
    <row r="10" spans="1:4" x14ac:dyDescent="0.25">
      <c r="A10" s="5" t="s">
        <v>121</v>
      </c>
      <c r="B10" s="24">
        <f>B5</f>
        <v>892572.72</v>
      </c>
      <c r="C10" s="36" t="s">
        <v>115</v>
      </c>
      <c r="D10" s="7"/>
    </row>
    <row r="11" spans="1:4" x14ac:dyDescent="0.25">
      <c r="A11" s="51" t="s">
        <v>6</v>
      </c>
      <c r="B11" s="51"/>
      <c r="C11" s="51"/>
      <c r="D11" s="51"/>
    </row>
    <row r="12" spans="1:4" ht="27.75" customHeight="1" thickBot="1" x14ac:dyDescent="0.3">
      <c r="A12" s="6" t="s">
        <v>12</v>
      </c>
      <c r="B12" s="24">
        <f>B13+B14</f>
        <v>181913.94</v>
      </c>
      <c r="C12" s="36" t="s">
        <v>115</v>
      </c>
      <c r="D12" s="7"/>
    </row>
    <row r="13" spans="1:4" s="33" customFormat="1" ht="15.75" thickBot="1" x14ac:dyDescent="0.3">
      <c r="A13" s="47" t="s">
        <v>122</v>
      </c>
      <c r="B13" s="48">
        <v>89040.9</v>
      </c>
      <c r="C13" s="47" t="s">
        <v>8</v>
      </c>
      <c r="D13" s="48">
        <v>22542</v>
      </c>
    </row>
    <row r="14" spans="1:4" s="33" customFormat="1" ht="15.75" thickBot="1" x14ac:dyDescent="0.3">
      <c r="A14" s="47" t="s">
        <v>123</v>
      </c>
      <c r="B14" s="48">
        <v>92873.04</v>
      </c>
      <c r="C14" s="47" t="s">
        <v>7</v>
      </c>
      <c r="D14" s="48">
        <v>22542</v>
      </c>
    </row>
    <row r="15" spans="1:4" ht="29.25" thickBot="1" x14ac:dyDescent="0.3">
      <c r="A15" s="6" t="s">
        <v>13</v>
      </c>
      <c r="B15" s="24">
        <f>B17+B16</f>
        <v>65101.95</v>
      </c>
      <c r="C15" s="36" t="s">
        <v>115</v>
      </c>
      <c r="D15" s="7"/>
    </row>
    <row r="16" spans="1:4" s="33" customFormat="1" ht="15.75" thickBot="1" x14ac:dyDescent="0.3">
      <c r="A16" s="47" t="s">
        <v>129</v>
      </c>
      <c r="B16" s="48">
        <v>29418.240000000002</v>
      </c>
      <c r="C16" s="47" t="s">
        <v>7</v>
      </c>
      <c r="D16" s="48">
        <v>17721.830000000002</v>
      </c>
    </row>
    <row r="17" spans="1:4" s="33" customFormat="1" ht="15.75" thickBot="1" x14ac:dyDescent="0.3">
      <c r="A17" s="47" t="s">
        <v>124</v>
      </c>
      <c r="B17" s="48">
        <v>35683.71</v>
      </c>
      <c r="C17" s="47" t="s">
        <v>7</v>
      </c>
      <c r="D17" s="48">
        <v>18780.900000000001</v>
      </c>
    </row>
    <row r="18" spans="1:4" ht="15.75" thickBot="1" x14ac:dyDescent="0.3">
      <c r="A18" s="6" t="s">
        <v>14</v>
      </c>
      <c r="B18" s="24">
        <f>B19</f>
        <v>10605.88</v>
      </c>
      <c r="C18" s="36" t="s">
        <v>115</v>
      </c>
      <c r="D18" s="7"/>
    </row>
    <row r="19" spans="1:4" s="33" customFormat="1" ht="15.75" thickBot="1" x14ac:dyDescent="0.3">
      <c r="A19" s="47" t="s">
        <v>130</v>
      </c>
      <c r="B19" s="48">
        <v>10605.88</v>
      </c>
      <c r="C19" s="47" t="s">
        <v>15</v>
      </c>
      <c r="D19" s="48">
        <v>164</v>
      </c>
    </row>
    <row r="20" spans="1:4" ht="44.25" customHeight="1" thickBot="1" x14ac:dyDescent="0.3">
      <c r="A20" s="6" t="s">
        <v>16</v>
      </c>
      <c r="B20" s="24">
        <f>SUM(B21:B26)</f>
        <v>25472.46</v>
      </c>
      <c r="C20" s="36" t="s">
        <v>115</v>
      </c>
      <c r="D20" s="7"/>
    </row>
    <row r="21" spans="1:4" s="33" customFormat="1" ht="15.75" thickBot="1" x14ac:dyDescent="0.3">
      <c r="A21" s="47" t="s">
        <v>131</v>
      </c>
      <c r="B21" s="48">
        <v>2254.1999999999998</v>
      </c>
      <c r="C21" s="47" t="s">
        <v>7</v>
      </c>
      <c r="D21" s="48">
        <v>22542</v>
      </c>
    </row>
    <row r="22" spans="1:4" s="33" customFormat="1" ht="15.75" thickBot="1" x14ac:dyDescent="0.3">
      <c r="A22" s="47" t="s">
        <v>132</v>
      </c>
      <c r="B22" s="48">
        <v>2028.78</v>
      </c>
      <c r="C22" s="47" t="s">
        <v>7</v>
      </c>
      <c r="D22" s="48">
        <v>22542</v>
      </c>
    </row>
    <row r="23" spans="1:4" s="33" customFormat="1" ht="15.75" thickBot="1" x14ac:dyDescent="0.3">
      <c r="A23" s="47" t="s">
        <v>133</v>
      </c>
      <c r="B23" s="48">
        <v>2028.78</v>
      </c>
      <c r="C23" s="47" t="s">
        <v>7</v>
      </c>
      <c r="D23" s="48">
        <v>22542</v>
      </c>
    </row>
    <row r="24" spans="1:4" s="33" customFormat="1" ht="15.75" thickBot="1" x14ac:dyDescent="0.3">
      <c r="A24" s="47" t="s">
        <v>134</v>
      </c>
      <c r="B24" s="48">
        <v>2028.78</v>
      </c>
      <c r="C24" s="47" t="s">
        <v>7</v>
      </c>
      <c r="D24" s="48">
        <v>22542</v>
      </c>
    </row>
    <row r="25" spans="1:4" s="33" customFormat="1" ht="15.75" thickBot="1" x14ac:dyDescent="0.3">
      <c r="A25" s="47" t="s">
        <v>135</v>
      </c>
      <c r="B25" s="48">
        <v>8565.9599999999991</v>
      </c>
      <c r="C25" s="47" t="s">
        <v>7</v>
      </c>
      <c r="D25" s="48">
        <v>22542</v>
      </c>
    </row>
    <row r="26" spans="1:4" s="33" customFormat="1" ht="15.75" thickBot="1" x14ac:dyDescent="0.3">
      <c r="A26" s="47" t="s">
        <v>136</v>
      </c>
      <c r="B26" s="48">
        <v>8565.9599999999991</v>
      </c>
      <c r="C26" s="47" t="s">
        <v>7</v>
      </c>
      <c r="D26" s="48">
        <v>22542</v>
      </c>
    </row>
    <row r="27" spans="1:4" ht="43.5" thickBot="1" x14ac:dyDescent="0.3">
      <c r="A27" s="6" t="s">
        <v>17</v>
      </c>
      <c r="B27" s="24">
        <f>SUM(B28:B38)</f>
        <v>526812.17000000004</v>
      </c>
      <c r="C27" s="36" t="s">
        <v>115</v>
      </c>
      <c r="D27" s="16"/>
    </row>
    <row r="28" spans="1:4" s="34" customFormat="1" ht="15.75" thickBot="1" x14ac:dyDescent="0.3">
      <c r="A28" s="47" t="s">
        <v>177</v>
      </c>
      <c r="B28" s="48">
        <v>158.80000000000001</v>
      </c>
      <c r="C28" s="47" t="s">
        <v>51</v>
      </c>
      <c r="D28" s="48">
        <v>2</v>
      </c>
    </row>
    <row r="29" spans="1:4" s="34" customFormat="1" ht="15.75" thickBot="1" x14ac:dyDescent="0.3">
      <c r="A29" s="47" t="s">
        <v>178</v>
      </c>
      <c r="B29" s="48">
        <v>2250.4899999999998</v>
      </c>
      <c r="C29" s="47" t="s">
        <v>55</v>
      </c>
      <c r="D29" s="48">
        <v>1</v>
      </c>
    </row>
    <row r="30" spans="1:4" s="34" customFormat="1" ht="15.75" thickBot="1" x14ac:dyDescent="0.3">
      <c r="A30" s="47" t="s">
        <v>179</v>
      </c>
      <c r="B30" s="48">
        <v>9809.7999999999993</v>
      </c>
      <c r="C30" s="47" t="s">
        <v>8</v>
      </c>
      <c r="D30" s="48">
        <v>52</v>
      </c>
    </row>
    <row r="31" spans="1:4" s="34" customFormat="1" ht="15.75" thickBot="1" x14ac:dyDescent="0.3">
      <c r="A31" s="47" t="s">
        <v>180</v>
      </c>
      <c r="B31" s="48">
        <v>147115</v>
      </c>
      <c r="C31" s="47" t="s">
        <v>181</v>
      </c>
      <c r="D31" s="48">
        <v>1</v>
      </c>
    </row>
    <row r="32" spans="1:4" s="34" customFormat="1" ht="15.75" thickBot="1" x14ac:dyDescent="0.3">
      <c r="A32" s="47" t="s">
        <v>182</v>
      </c>
      <c r="B32" s="48">
        <v>1769.25</v>
      </c>
      <c r="C32" s="47" t="s">
        <v>7</v>
      </c>
      <c r="D32" s="48">
        <v>15</v>
      </c>
    </row>
    <row r="33" spans="1:5" s="34" customFormat="1" ht="15.75" thickBot="1" x14ac:dyDescent="0.3">
      <c r="A33" s="47" t="s">
        <v>57</v>
      </c>
      <c r="B33" s="48">
        <v>342.44</v>
      </c>
      <c r="C33" s="47" t="s">
        <v>7</v>
      </c>
      <c r="D33" s="48">
        <v>0.46</v>
      </c>
    </row>
    <row r="34" spans="1:5" s="34" customFormat="1" ht="15.75" thickBot="1" x14ac:dyDescent="0.3">
      <c r="A34" s="47" t="s">
        <v>67</v>
      </c>
      <c r="B34" s="48">
        <v>8262.7999999999993</v>
      </c>
      <c r="C34" s="47" t="s">
        <v>175</v>
      </c>
      <c r="D34" s="48">
        <v>8</v>
      </c>
    </row>
    <row r="35" spans="1:5" s="34" customFormat="1" ht="15.75" thickBot="1" x14ac:dyDescent="0.3">
      <c r="A35" s="47" t="s">
        <v>183</v>
      </c>
      <c r="B35" s="48">
        <v>2273.14</v>
      </c>
      <c r="C35" s="47" t="s">
        <v>51</v>
      </c>
      <c r="D35" s="48">
        <v>1</v>
      </c>
    </row>
    <row r="36" spans="1:5" s="34" customFormat="1" ht="15.75" thickBot="1" x14ac:dyDescent="0.3">
      <c r="A36" s="47" t="s">
        <v>185</v>
      </c>
      <c r="B36" s="48">
        <v>5341.6</v>
      </c>
      <c r="C36" s="47" t="s">
        <v>7</v>
      </c>
      <c r="D36" s="48">
        <v>10</v>
      </c>
    </row>
    <row r="37" spans="1:5" s="34" customFormat="1" ht="15.75" thickBot="1" x14ac:dyDescent="0.3">
      <c r="A37" s="47" t="s">
        <v>186</v>
      </c>
      <c r="B37" s="48">
        <v>349362</v>
      </c>
      <c r="C37" s="47" t="s">
        <v>187</v>
      </c>
      <c r="D37" s="48">
        <v>1</v>
      </c>
    </row>
    <row r="38" spans="1:5" s="34" customFormat="1" ht="15.75" thickBot="1" x14ac:dyDescent="0.3">
      <c r="A38" s="47" t="s">
        <v>188</v>
      </c>
      <c r="B38" s="48">
        <v>126.85</v>
      </c>
      <c r="C38" s="47" t="s">
        <v>51</v>
      </c>
      <c r="D38" s="48">
        <v>1</v>
      </c>
    </row>
    <row r="39" spans="1:5" ht="43.5" thickBot="1" x14ac:dyDescent="0.3">
      <c r="A39" s="6" t="s">
        <v>18</v>
      </c>
      <c r="B39" s="24">
        <f>SUM(B40:B65)</f>
        <v>295001.81</v>
      </c>
      <c r="C39" s="36" t="s">
        <v>115</v>
      </c>
      <c r="D39" s="17"/>
      <c r="E39" s="2" t="s">
        <v>9</v>
      </c>
    </row>
    <row r="40" spans="1:5" s="34" customFormat="1" ht="15.75" thickBot="1" x14ac:dyDescent="0.3">
      <c r="A40" s="47" t="s">
        <v>44</v>
      </c>
      <c r="B40" s="48">
        <v>9074.4</v>
      </c>
      <c r="C40" s="47" t="s">
        <v>45</v>
      </c>
      <c r="D40" s="48">
        <v>16</v>
      </c>
    </row>
    <row r="41" spans="1:5" s="34" customFormat="1" ht="15.75" thickBot="1" x14ac:dyDescent="0.3">
      <c r="A41" s="47" t="s">
        <v>44</v>
      </c>
      <c r="B41" s="48">
        <v>1134.3</v>
      </c>
      <c r="C41" s="47" t="s">
        <v>45</v>
      </c>
      <c r="D41" s="48">
        <v>2</v>
      </c>
    </row>
    <row r="42" spans="1:5" s="34" customFormat="1" ht="15.75" thickBot="1" x14ac:dyDescent="0.3">
      <c r="A42" s="47" t="s">
        <v>46</v>
      </c>
      <c r="B42" s="48">
        <v>2428.08</v>
      </c>
      <c r="C42" s="47" t="s">
        <v>19</v>
      </c>
      <c r="D42" s="48">
        <v>3</v>
      </c>
    </row>
    <row r="43" spans="1:5" s="34" customFormat="1" ht="15.75" thickBot="1" x14ac:dyDescent="0.3">
      <c r="A43" s="47" t="s">
        <v>151</v>
      </c>
      <c r="B43" s="48">
        <v>16256.66</v>
      </c>
      <c r="C43" s="47" t="s">
        <v>152</v>
      </c>
      <c r="D43" s="48">
        <v>1</v>
      </c>
    </row>
    <row r="44" spans="1:5" s="34" customFormat="1" ht="15.75" thickBot="1" x14ac:dyDescent="0.3">
      <c r="A44" s="47" t="s">
        <v>153</v>
      </c>
      <c r="B44" s="48">
        <v>5077</v>
      </c>
      <c r="C44" s="47" t="s">
        <v>19</v>
      </c>
      <c r="D44" s="48">
        <v>1</v>
      </c>
    </row>
    <row r="45" spans="1:5" s="34" customFormat="1" ht="15.75" thickBot="1" x14ac:dyDescent="0.3">
      <c r="A45" s="47" t="s">
        <v>154</v>
      </c>
      <c r="B45" s="48">
        <v>1525.72</v>
      </c>
      <c r="C45" s="47" t="s">
        <v>155</v>
      </c>
      <c r="D45" s="48">
        <v>4</v>
      </c>
    </row>
    <row r="46" spans="1:5" s="34" customFormat="1" ht="15.75" thickBot="1" x14ac:dyDescent="0.3">
      <c r="A46" s="47" t="s">
        <v>50</v>
      </c>
      <c r="B46" s="48">
        <v>398.58</v>
      </c>
      <c r="C46" s="47" t="s">
        <v>51</v>
      </c>
      <c r="D46" s="48">
        <v>2</v>
      </c>
    </row>
    <row r="47" spans="1:5" s="34" customFormat="1" ht="15.75" thickBot="1" x14ac:dyDescent="0.3">
      <c r="A47" s="47" t="s">
        <v>156</v>
      </c>
      <c r="B47" s="48">
        <v>1672.32</v>
      </c>
      <c r="C47" s="47" t="s">
        <v>8</v>
      </c>
      <c r="D47" s="48">
        <v>12</v>
      </c>
    </row>
    <row r="48" spans="1:5" s="34" customFormat="1" ht="15.75" thickBot="1" x14ac:dyDescent="0.3">
      <c r="A48" s="47" t="s">
        <v>157</v>
      </c>
      <c r="B48" s="48">
        <v>12.07</v>
      </c>
      <c r="C48" s="47" t="s">
        <v>8</v>
      </c>
      <c r="D48" s="48">
        <v>0.1</v>
      </c>
    </row>
    <row r="49" spans="1:4" s="34" customFormat="1" ht="15.75" thickBot="1" x14ac:dyDescent="0.3">
      <c r="A49" s="47" t="s">
        <v>158</v>
      </c>
      <c r="B49" s="48">
        <v>32066</v>
      </c>
      <c r="C49" s="47" t="s">
        <v>155</v>
      </c>
      <c r="D49" s="48">
        <v>1</v>
      </c>
    </row>
    <row r="50" spans="1:4" s="34" customFormat="1" ht="15.75" thickBot="1" x14ac:dyDescent="0.3">
      <c r="A50" s="47" t="s">
        <v>159</v>
      </c>
      <c r="B50" s="48">
        <v>383.63</v>
      </c>
      <c r="C50" s="47" t="s">
        <v>51</v>
      </c>
      <c r="D50" s="48">
        <v>1</v>
      </c>
    </row>
    <row r="51" spans="1:4" s="34" customFormat="1" ht="15.75" thickBot="1" x14ac:dyDescent="0.3">
      <c r="A51" s="47" t="s">
        <v>160</v>
      </c>
      <c r="B51" s="48">
        <v>870.02</v>
      </c>
      <c r="C51" s="47" t="s">
        <v>51</v>
      </c>
      <c r="D51" s="48">
        <v>2</v>
      </c>
    </row>
    <row r="52" spans="1:4" s="34" customFormat="1" ht="15.75" thickBot="1" x14ac:dyDescent="0.3">
      <c r="A52" s="47" t="s">
        <v>161</v>
      </c>
      <c r="B52" s="48">
        <v>66.45</v>
      </c>
      <c r="C52" s="47" t="s">
        <v>162</v>
      </c>
      <c r="D52" s="48">
        <v>0.1</v>
      </c>
    </row>
    <row r="53" spans="1:4" s="34" customFormat="1" ht="15.75" thickBot="1" x14ac:dyDescent="0.3">
      <c r="A53" s="47" t="s">
        <v>163</v>
      </c>
      <c r="B53" s="48">
        <v>102.68</v>
      </c>
      <c r="C53" s="47" t="s">
        <v>51</v>
      </c>
      <c r="D53" s="48">
        <v>0.5</v>
      </c>
    </row>
    <row r="54" spans="1:4" s="34" customFormat="1" ht="15.75" thickBot="1" x14ac:dyDescent="0.3">
      <c r="A54" s="47" t="s">
        <v>164</v>
      </c>
      <c r="B54" s="48">
        <v>1389</v>
      </c>
      <c r="C54" s="47" t="s">
        <v>19</v>
      </c>
      <c r="D54" s="48">
        <v>2</v>
      </c>
    </row>
    <row r="55" spans="1:4" s="34" customFormat="1" ht="15.75" thickBot="1" x14ac:dyDescent="0.3">
      <c r="A55" s="47" t="s">
        <v>165</v>
      </c>
      <c r="B55" s="48">
        <v>1083.27</v>
      </c>
      <c r="C55" s="47" t="s">
        <v>51</v>
      </c>
      <c r="D55" s="48">
        <v>1</v>
      </c>
    </row>
    <row r="56" spans="1:4" s="34" customFormat="1" ht="15.75" thickBot="1" x14ac:dyDescent="0.3">
      <c r="A56" s="47" t="s">
        <v>166</v>
      </c>
      <c r="B56" s="48">
        <v>2043.98</v>
      </c>
      <c r="C56" s="47" t="s">
        <v>51</v>
      </c>
      <c r="D56" s="48">
        <v>2</v>
      </c>
    </row>
    <row r="57" spans="1:4" s="34" customFormat="1" ht="15.75" thickBot="1" x14ac:dyDescent="0.3">
      <c r="A57" s="47" t="s">
        <v>167</v>
      </c>
      <c r="B57" s="48">
        <v>4632</v>
      </c>
      <c r="C57" s="47" t="s">
        <v>8</v>
      </c>
      <c r="D57" s="48">
        <v>6</v>
      </c>
    </row>
    <row r="58" spans="1:4" s="34" customFormat="1" ht="15.75" thickBot="1" x14ac:dyDescent="0.3">
      <c r="A58" s="47" t="s">
        <v>168</v>
      </c>
      <c r="B58" s="48">
        <v>4399.18</v>
      </c>
      <c r="C58" s="47" t="s">
        <v>51</v>
      </c>
      <c r="D58" s="48">
        <v>1</v>
      </c>
    </row>
    <row r="59" spans="1:4" s="34" customFormat="1" ht="15.75" thickBot="1" x14ac:dyDescent="0.3">
      <c r="A59" s="47" t="s">
        <v>70</v>
      </c>
      <c r="B59" s="48">
        <v>1492.34</v>
      </c>
      <c r="C59" s="47" t="s">
        <v>51</v>
      </c>
      <c r="D59" s="48">
        <v>1</v>
      </c>
    </row>
    <row r="60" spans="1:4" s="34" customFormat="1" ht="15.75" thickBot="1" x14ac:dyDescent="0.3">
      <c r="A60" s="47" t="s">
        <v>169</v>
      </c>
      <c r="B60" s="48">
        <v>13990.83</v>
      </c>
      <c r="C60" s="47" t="s">
        <v>170</v>
      </c>
      <c r="D60" s="48">
        <v>1</v>
      </c>
    </row>
    <row r="61" spans="1:4" s="34" customFormat="1" ht="15.75" thickBot="1" x14ac:dyDescent="0.3">
      <c r="A61" s="47" t="s">
        <v>184</v>
      </c>
      <c r="B61" s="48">
        <v>8389</v>
      </c>
      <c r="C61" s="47" t="s">
        <v>152</v>
      </c>
      <c r="D61" s="48">
        <v>1</v>
      </c>
    </row>
    <row r="62" spans="1:4" s="34" customFormat="1" ht="15.75" thickBot="1" x14ac:dyDescent="0.3">
      <c r="A62" s="47" t="s">
        <v>32</v>
      </c>
      <c r="B62" s="48">
        <v>381.43</v>
      </c>
      <c r="C62" s="47" t="s">
        <v>155</v>
      </c>
      <c r="D62" s="48">
        <v>1</v>
      </c>
    </row>
    <row r="63" spans="1:4" s="34" customFormat="1" ht="15.75" thickBot="1" x14ac:dyDescent="0.3">
      <c r="A63" s="47" t="s">
        <v>171</v>
      </c>
      <c r="B63" s="48">
        <v>154.88</v>
      </c>
      <c r="C63" s="47" t="s">
        <v>51</v>
      </c>
      <c r="D63" s="48">
        <v>1</v>
      </c>
    </row>
    <row r="64" spans="1:4" s="34" customFormat="1" ht="15.75" thickBot="1" x14ac:dyDescent="0.3">
      <c r="A64" s="47" t="s">
        <v>172</v>
      </c>
      <c r="B64" s="48">
        <v>184269.16</v>
      </c>
      <c r="C64" s="47" t="s">
        <v>173</v>
      </c>
      <c r="D64" s="48">
        <v>1</v>
      </c>
    </row>
    <row r="65" spans="1:4" s="34" customFormat="1" ht="15.75" thickBot="1" x14ac:dyDescent="0.3">
      <c r="A65" s="47" t="s">
        <v>174</v>
      </c>
      <c r="B65" s="48">
        <v>1708.83</v>
      </c>
      <c r="C65" s="47" t="s">
        <v>175</v>
      </c>
      <c r="D65" s="48">
        <v>1</v>
      </c>
    </row>
    <row r="66" spans="1:4" s="34" customFormat="1" ht="15.75" thickBot="1" x14ac:dyDescent="0.3">
      <c r="A66" s="47" t="s">
        <v>176</v>
      </c>
      <c r="B66" s="48">
        <v>21920</v>
      </c>
      <c r="C66" s="47" t="s">
        <v>8</v>
      </c>
      <c r="D66" s="48">
        <v>20</v>
      </c>
    </row>
    <row r="67" spans="1:4" ht="28.5" x14ac:dyDescent="0.25">
      <c r="A67" s="6" t="s">
        <v>20</v>
      </c>
      <c r="B67" s="24">
        <v>0</v>
      </c>
      <c r="C67" s="36" t="s">
        <v>115</v>
      </c>
      <c r="D67" s="7"/>
    </row>
    <row r="68" spans="1:4" x14ac:dyDescent="0.25">
      <c r="A68" s="6" t="s">
        <v>21</v>
      </c>
      <c r="B68" s="24">
        <v>0</v>
      </c>
      <c r="C68" s="36" t="s">
        <v>115</v>
      </c>
      <c r="D68" s="7"/>
    </row>
    <row r="69" spans="1:4" ht="28.5" x14ac:dyDescent="0.25">
      <c r="A69" s="6" t="s">
        <v>22</v>
      </c>
      <c r="B69" s="24">
        <f>0</f>
        <v>0</v>
      </c>
      <c r="C69" s="36" t="s">
        <v>115</v>
      </c>
      <c r="D69" s="7"/>
    </row>
    <row r="70" spans="1:4" ht="29.25" thickBot="1" x14ac:dyDescent="0.3">
      <c r="A70" s="6" t="s">
        <v>23</v>
      </c>
      <c r="B70" s="24">
        <f>SUM(B71:B72)</f>
        <v>10820.16</v>
      </c>
      <c r="C70" s="36" t="s">
        <v>115</v>
      </c>
      <c r="D70" s="11"/>
    </row>
    <row r="71" spans="1:4" s="33" customFormat="1" ht="15.75" thickBot="1" x14ac:dyDescent="0.3">
      <c r="A71" s="47" t="s">
        <v>137</v>
      </c>
      <c r="B71" s="48">
        <v>5184.66</v>
      </c>
      <c r="C71" s="47" t="s">
        <v>7</v>
      </c>
      <c r="D71" s="48">
        <v>22542</v>
      </c>
    </row>
    <row r="72" spans="1:4" s="33" customFormat="1" ht="15.75" thickBot="1" x14ac:dyDescent="0.3">
      <c r="A72" s="47" t="s">
        <v>138</v>
      </c>
      <c r="B72" s="48">
        <v>5635.5</v>
      </c>
      <c r="C72" s="47" t="s">
        <v>7</v>
      </c>
      <c r="D72" s="48">
        <v>22542</v>
      </c>
    </row>
    <row r="73" spans="1:4" ht="29.25" thickBot="1" x14ac:dyDescent="0.3">
      <c r="A73" s="6" t="s">
        <v>24</v>
      </c>
      <c r="B73" s="24">
        <f>SUM(B74:B75)</f>
        <v>41928.119999999995</v>
      </c>
      <c r="C73" s="36" t="s">
        <v>115</v>
      </c>
      <c r="D73" s="7"/>
    </row>
    <row r="74" spans="1:4" s="33" customFormat="1" ht="15.75" thickBot="1" x14ac:dyDescent="0.3">
      <c r="A74" s="47" t="s">
        <v>139</v>
      </c>
      <c r="B74" s="48">
        <v>20287.8</v>
      </c>
      <c r="C74" s="47" t="s">
        <v>8</v>
      </c>
      <c r="D74" s="48">
        <v>22542</v>
      </c>
    </row>
    <row r="75" spans="1:4" s="33" customFormat="1" ht="15.75" thickBot="1" x14ac:dyDescent="0.3">
      <c r="A75" s="47" t="s">
        <v>140</v>
      </c>
      <c r="B75" s="48">
        <v>21640.32</v>
      </c>
      <c r="C75" s="47" t="s">
        <v>7</v>
      </c>
      <c r="D75" s="48">
        <v>22542</v>
      </c>
    </row>
    <row r="76" spans="1:4" ht="28.5" x14ac:dyDescent="0.25">
      <c r="A76" s="6" t="s">
        <v>25</v>
      </c>
      <c r="B76" s="24">
        <v>0</v>
      </c>
      <c r="C76" s="36" t="s">
        <v>115</v>
      </c>
      <c r="D76" s="16"/>
    </row>
    <row r="77" spans="1:4" ht="43.5" thickBot="1" x14ac:dyDescent="0.3">
      <c r="A77" s="6" t="s">
        <v>26</v>
      </c>
      <c r="B77" s="24">
        <f>SUM(B78:B86)</f>
        <v>126086.33</v>
      </c>
      <c r="C77" s="36" t="s">
        <v>115</v>
      </c>
      <c r="D77" s="16"/>
    </row>
    <row r="78" spans="1:4" s="33" customFormat="1" ht="15.75" thickBot="1" x14ac:dyDescent="0.3">
      <c r="A78" s="47" t="s">
        <v>141</v>
      </c>
      <c r="B78" s="48">
        <v>383.21</v>
      </c>
      <c r="C78" s="47" t="s">
        <v>7</v>
      </c>
      <c r="D78" s="48">
        <v>22542</v>
      </c>
    </row>
    <row r="79" spans="1:4" s="33" customFormat="1" ht="15.75" thickBot="1" x14ac:dyDescent="0.3">
      <c r="A79" s="47" t="s">
        <v>142</v>
      </c>
      <c r="B79" s="48">
        <v>383.21</v>
      </c>
      <c r="C79" s="47" t="s">
        <v>7</v>
      </c>
      <c r="D79" s="48">
        <v>22542</v>
      </c>
    </row>
    <row r="80" spans="1:4" s="33" customFormat="1" ht="15.75" thickBot="1" x14ac:dyDescent="0.3">
      <c r="A80" s="47" t="s">
        <v>143</v>
      </c>
      <c r="B80" s="48">
        <v>250.15</v>
      </c>
      <c r="C80" s="47" t="s">
        <v>51</v>
      </c>
      <c r="D80" s="48">
        <v>5</v>
      </c>
    </row>
    <row r="81" spans="1:8" s="33" customFormat="1" ht="15.75" thickBot="1" x14ac:dyDescent="0.3">
      <c r="A81" s="47" t="s">
        <v>144</v>
      </c>
      <c r="B81" s="48">
        <v>2262.6</v>
      </c>
      <c r="C81" s="47" t="s">
        <v>145</v>
      </c>
      <c r="D81" s="48">
        <v>20</v>
      </c>
    </row>
    <row r="82" spans="1:8" s="33" customFormat="1" ht="15.75" thickBot="1" x14ac:dyDescent="0.3">
      <c r="A82" s="47" t="s">
        <v>144</v>
      </c>
      <c r="B82" s="48">
        <v>2262.6</v>
      </c>
      <c r="C82" s="47" t="s">
        <v>145</v>
      </c>
      <c r="D82" s="48">
        <v>20</v>
      </c>
    </row>
    <row r="83" spans="1:8" s="33" customFormat="1" ht="15.75" thickBot="1" x14ac:dyDescent="0.3">
      <c r="A83" s="47" t="s">
        <v>146</v>
      </c>
      <c r="B83" s="48">
        <v>51315.86</v>
      </c>
      <c r="C83" s="47" t="s">
        <v>7</v>
      </c>
      <c r="D83" s="48">
        <v>20945.25</v>
      </c>
    </row>
    <row r="84" spans="1:8" s="33" customFormat="1" ht="15.75" thickBot="1" x14ac:dyDescent="0.3">
      <c r="A84" s="47" t="s">
        <v>147</v>
      </c>
      <c r="B84" s="48">
        <v>61976.46</v>
      </c>
      <c r="C84" s="47" t="s">
        <v>7</v>
      </c>
      <c r="D84" s="48">
        <v>22536.9</v>
      </c>
    </row>
    <row r="85" spans="1:8" s="33" customFormat="1" ht="15.75" thickBot="1" x14ac:dyDescent="0.3">
      <c r="A85" s="47" t="s">
        <v>148</v>
      </c>
      <c r="B85" s="48">
        <v>1215.74</v>
      </c>
      <c r="C85" s="47" t="s">
        <v>51</v>
      </c>
      <c r="D85" s="48">
        <v>2</v>
      </c>
    </row>
    <row r="86" spans="1:8" s="33" customFormat="1" ht="15.75" thickBot="1" x14ac:dyDescent="0.3">
      <c r="A86" s="47" t="s">
        <v>149</v>
      </c>
      <c r="B86" s="48">
        <v>6036.5</v>
      </c>
      <c r="C86" s="47" t="s">
        <v>150</v>
      </c>
      <c r="D86" s="48">
        <v>1200.0999999999999</v>
      </c>
    </row>
    <row r="87" spans="1:8" x14ac:dyDescent="0.25">
      <c r="A87" s="6" t="s">
        <v>27</v>
      </c>
      <c r="B87" s="24">
        <f>B88</f>
        <v>4860</v>
      </c>
      <c r="C87" s="36" t="s">
        <v>115</v>
      </c>
      <c r="D87" s="16"/>
    </row>
    <row r="88" spans="1:8" ht="30" x14ac:dyDescent="0.25">
      <c r="A88" s="8" t="s">
        <v>10</v>
      </c>
      <c r="B88" s="25">
        <f>D88*5*12</f>
        <v>4860</v>
      </c>
      <c r="C88" s="11" t="s">
        <v>11</v>
      </c>
      <c r="D88" s="7">
        <v>81</v>
      </c>
    </row>
    <row r="89" spans="1:8" x14ac:dyDescent="0.25">
      <c r="A89" s="5" t="s">
        <v>125</v>
      </c>
      <c r="B89" s="24">
        <f>B12++B15+B18+B20+B27+B39+B66+B67+B69+B70+B73+B76+B77</f>
        <v>1305662.8200000003</v>
      </c>
      <c r="C89" s="36" t="s">
        <v>115</v>
      </c>
      <c r="D89" s="11"/>
      <c r="F89" s="49">
        <f>B89-[1]Лист1!$B$68</f>
        <v>0</v>
      </c>
      <c r="H89" s="1" t="b">
        <f>B89=[1]Лист1!$B$68</f>
        <v>1</v>
      </c>
    </row>
    <row r="90" spans="1:8" x14ac:dyDescent="0.25">
      <c r="A90" s="5" t="s">
        <v>126</v>
      </c>
      <c r="B90" s="24">
        <f>B89*1.2+B87</f>
        <v>1571655.3840000003</v>
      </c>
      <c r="C90" s="36" t="s">
        <v>115</v>
      </c>
      <c r="D90" s="7"/>
    </row>
    <row r="91" spans="1:8" x14ac:dyDescent="0.25">
      <c r="A91" s="5" t="s">
        <v>127</v>
      </c>
      <c r="B91" s="24">
        <f>B5+B8-B90</f>
        <v>-672738.98400000029</v>
      </c>
      <c r="C91" s="36" t="s">
        <v>115</v>
      </c>
      <c r="D91" s="7"/>
    </row>
    <row r="92" spans="1:8" ht="28.5" x14ac:dyDescent="0.25">
      <c r="A92" s="6" t="s">
        <v>128</v>
      </c>
      <c r="B92" s="24">
        <f>(B91)+B7</f>
        <v>-318521.11400000018</v>
      </c>
      <c r="C92" s="36" t="s">
        <v>115</v>
      </c>
      <c r="D92" s="7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50"/>
  <sheetViews>
    <sheetView workbookViewId="0">
      <pane ySplit="5" topLeftCell="A6" activePane="bottomLeft" state="frozen"/>
      <selection pane="bottomLeft" activeCell="L21" sqref="L21"/>
    </sheetView>
  </sheetViews>
  <sheetFormatPr defaultRowHeight="15" x14ac:dyDescent="0.25"/>
  <cols>
    <col min="1" max="1" width="11.5703125" style="29" customWidth="1"/>
    <col min="2" max="2" width="63.140625" customWidth="1"/>
    <col min="3" max="3" width="14.28515625" style="27" customWidth="1"/>
    <col min="4" max="4" width="12.28515625" style="29" customWidth="1"/>
    <col min="5" max="5" width="12.28515625" customWidth="1"/>
  </cols>
  <sheetData>
    <row r="2" spans="1:5" x14ac:dyDescent="0.25">
      <c r="B2" s="33" t="s">
        <v>40</v>
      </c>
      <c r="E2" s="26"/>
    </row>
    <row r="3" spans="1:5" x14ac:dyDescent="0.25">
      <c r="B3" s="33" t="s">
        <v>41</v>
      </c>
      <c r="E3" s="26"/>
    </row>
    <row r="4" spans="1:5" x14ac:dyDescent="0.25">
      <c r="B4" s="26"/>
      <c r="E4" s="26"/>
    </row>
    <row r="5" spans="1:5" x14ac:dyDescent="0.25">
      <c r="A5" s="30" t="s">
        <v>110</v>
      </c>
      <c r="B5" s="30" t="s">
        <v>34</v>
      </c>
      <c r="C5" s="28" t="s">
        <v>35</v>
      </c>
      <c r="D5" s="30" t="s">
        <v>36</v>
      </c>
      <c r="E5" s="30" t="s">
        <v>37</v>
      </c>
    </row>
    <row r="6" spans="1:5" x14ac:dyDescent="0.25">
      <c r="A6" s="20">
        <v>3</v>
      </c>
      <c r="B6" s="19" t="s">
        <v>42</v>
      </c>
      <c r="C6" s="21">
        <v>51327.93</v>
      </c>
      <c r="D6" s="20" t="s">
        <v>15</v>
      </c>
      <c r="E6" s="19">
        <v>969</v>
      </c>
    </row>
    <row r="7" spans="1:5" x14ac:dyDescent="0.25">
      <c r="A7" s="20">
        <v>3</v>
      </c>
      <c r="B7" s="19" t="s">
        <v>43</v>
      </c>
      <c r="C7" s="21">
        <v>52758.12</v>
      </c>
      <c r="D7" s="20" t="s">
        <v>15</v>
      </c>
      <c r="E7" s="19">
        <v>996</v>
      </c>
    </row>
    <row r="8" spans="1:5" x14ac:dyDescent="0.25">
      <c r="A8" s="20">
        <v>6</v>
      </c>
      <c r="B8" s="19" t="s">
        <v>44</v>
      </c>
      <c r="C8" s="21">
        <v>1938.12</v>
      </c>
      <c r="D8" s="20" t="s">
        <v>45</v>
      </c>
      <c r="E8" s="19">
        <v>4</v>
      </c>
    </row>
    <row r="9" spans="1:5" x14ac:dyDescent="0.25">
      <c r="A9" s="20">
        <v>4</v>
      </c>
      <c r="B9" s="19" t="s">
        <v>111</v>
      </c>
      <c r="C9" s="21">
        <v>2029.05</v>
      </c>
      <c r="D9" s="20" t="s">
        <v>7</v>
      </c>
      <c r="E9" s="19">
        <v>22545</v>
      </c>
    </row>
    <row r="10" spans="1:5" x14ac:dyDescent="0.25">
      <c r="A10" s="20">
        <v>4</v>
      </c>
      <c r="B10" s="19" t="s">
        <v>112</v>
      </c>
      <c r="C10" s="21">
        <v>2029.05</v>
      </c>
      <c r="D10" s="20" t="s">
        <v>7</v>
      </c>
      <c r="E10" s="19">
        <v>22545</v>
      </c>
    </row>
    <row r="11" spans="1:5" x14ac:dyDescent="0.25">
      <c r="A11" s="20">
        <v>13</v>
      </c>
      <c r="B11" s="19" t="s">
        <v>28</v>
      </c>
      <c r="C11" s="21">
        <v>1033.76</v>
      </c>
      <c r="D11" s="20" t="s">
        <v>7</v>
      </c>
      <c r="E11" s="19">
        <v>728</v>
      </c>
    </row>
    <row r="12" spans="1:5" x14ac:dyDescent="0.25">
      <c r="A12" s="20">
        <v>13</v>
      </c>
      <c r="B12" s="19" t="s">
        <v>28</v>
      </c>
      <c r="C12" s="21">
        <v>2067.52</v>
      </c>
      <c r="D12" s="20" t="s">
        <v>7</v>
      </c>
      <c r="E12" s="19">
        <v>1456</v>
      </c>
    </row>
    <row r="13" spans="1:5" x14ac:dyDescent="0.25">
      <c r="A13" s="20">
        <v>6</v>
      </c>
      <c r="B13" s="19" t="s">
        <v>46</v>
      </c>
      <c r="C13" s="21">
        <v>4046.8</v>
      </c>
      <c r="D13" s="20" t="s">
        <v>19</v>
      </c>
      <c r="E13" s="19">
        <v>5</v>
      </c>
    </row>
    <row r="14" spans="1:5" x14ac:dyDescent="0.25">
      <c r="A14" s="20">
        <v>14</v>
      </c>
      <c r="B14" s="19" t="s">
        <v>47</v>
      </c>
      <c r="C14" s="21">
        <v>177.05</v>
      </c>
      <c r="D14" s="20" t="s">
        <v>7</v>
      </c>
      <c r="E14" s="19">
        <v>10414.81</v>
      </c>
    </row>
    <row r="15" spans="1:5" x14ac:dyDescent="0.25">
      <c r="A15" s="20">
        <v>5</v>
      </c>
      <c r="B15" s="19" t="s">
        <v>48</v>
      </c>
      <c r="C15" s="21">
        <v>1901.02</v>
      </c>
      <c r="D15" s="20" t="s">
        <v>49</v>
      </c>
      <c r="E15" s="19">
        <v>1</v>
      </c>
    </row>
    <row r="16" spans="1:5" x14ac:dyDescent="0.25">
      <c r="A16" s="20">
        <v>6</v>
      </c>
      <c r="B16" s="19" t="s">
        <v>50</v>
      </c>
      <c r="C16" s="21">
        <v>398.58</v>
      </c>
      <c r="D16" s="20" t="s">
        <v>51</v>
      </c>
      <c r="E16" s="19">
        <v>2</v>
      </c>
    </row>
    <row r="17" spans="1:9" x14ac:dyDescent="0.25">
      <c r="A17" s="20">
        <v>6</v>
      </c>
      <c r="B17" s="19" t="s">
        <v>52</v>
      </c>
      <c r="C17" s="21">
        <v>1046.73</v>
      </c>
      <c r="D17" s="20" t="s">
        <v>53</v>
      </c>
      <c r="E17" s="19">
        <v>1</v>
      </c>
    </row>
    <row r="18" spans="1:9" x14ac:dyDescent="0.25">
      <c r="A18" s="20">
        <v>5</v>
      </c>
      <c r="B18" s="19" t="s">
        <v>54</v>
      </c>
      <c r="C18" s="46">
        <f>321791/1.2</f>
        <v>268159.16666666669</v>
      </c>
      <c r="D18" s="20" t="s">
        <v>55</v>
      </c>
      <c r="E18" s="19">
        <v>1</v>
      </c>
      <c r="I18" t="s">
        <v>116</v>
      </c>
    </row>
    <row r="19" spans="1:9" x14ac:dyDescent="0.25">
      <c r="A19" s="20">
        <v>6</v>
      </c>
      <c r="B19" s="19" t="s">
        <v>56</v>
      </c>
      <c r="C19" s="21">
        <v>9350.4</v>
      </c>
      <c r="D19" s="20" t="s">
        <v>51</v>
      </c>
      <c r="E19" s="19">
        <v>2</v>
      </c>
    </row>
    <row r="20" spans="1:9" x14ac:dyDescent="0.25">
      <c r="A20" s="20">
        <v>5</v>
      </c>
      <c r="B20" s="19" t="s">
        <v>57</v>
      </c>
      <c r="C20" s="21">
        <v>372.21</v>
      </c>
      <c r="D20" s="20" t="s">
        <v>7</v>
      </c>
      <c r="E20" s="19">
        <v>0.5</v>
      </c>
    </row>
    <row r="21" spans="1:9" x14ac:dyDescent="0.25">
      <c r="A21" s="20">
        <v>5</v>
      </c>
      <c r="B21" s="19" t="s">
        <v>38</v>
      </c>
      <c r="C21" s="21">
        <v>3973.73</v>
      </c>
      <c r="D21" s="20" t="s">
        <v>7</v>
      </c>
      <c r="E21" s="19">
        <v>5.85</v>
      </c>
    </row>
    <row r="22" spans="1:9" x14ac:dyDescent="0.25">
      <c r="A22" s="20">
        <v>6</v>
      </c>
      <c r="B22" s="19" t="s">
        <v>58</v>
      </c>
      <c r="C22" s="21">
        <v>1536.8</v>
      </c>
      <c r="D22" s="20" t="s">
        <v>8</v>
      </c>
      <c r="E22" s="19">
        <v>2</v>
      </c>
    </row>
    <row r="23" spans="1:9" x14ac:dyDescent="0.25">
      <c r="A23" s="20">
        <v>12</v>
      </c>
      <c r="B23" s="19" t="s">
        <v>59</v>
      </c>
      <c r="C23" s="21">
        <v>18036</v>
      </c>
      <c r="D23" s="20" t="s">
        <v>7</v>
      </c>
      <c r="E23" s="19">
        <v>22545</v>
      </c>
    </row>
    <row r="24" spans="1:9" x14ac:dyDescent="0.25">
      <c r="A24" s="20">
        <v>12</v>
      </c>
      <c r="B24" s="19" t="s">
        <v>60</v>
      </c>
      <c r="C24" s="21">
        <v>20290.5</v>
      </c>
      <c r="D24" s="20" t="s">
        <v>7</v>
      </c>
      <c r="E24" s="19">
        <v>22545</v>
      </c>
    </row>
    <row r="25" spans="1:9" x14ac:dyDescent="0.25">
      <c r="A25" s="20">
        <v>11</v>
      </c>
      <c r="B25" s="19" t="s">
        <v>113</v>
      </c>
      <c r="C25" s="21">
        <v>5185.3500000000004</v>
      </c>
      <c r="D25" s="20" t="s">
        <v>7</v>
      </c>
      <c r="E25" s="19">
        <v>22545</v>
      </c>
    </row>
    <row r="26" spans="1:9" x14ac:dyDescent="0.25">
      <c r="A26" s="20">
        <v>11</v>
      </c>
      <c r="B26" s="19" t="s">
        <v>114</v>
      </c>
      <c r="C26" s="21">
        <v>4734.45</v>
      </c>
      <c r="D26" s="20" t="s">
        <v>7</v>
      </c>
      <c r="E26" s="19">
        <v>22545</v>
      </c>
    </row>
    <row r="27" spans="1:9" x14ac:dyDescent="0.25">
      <c r="A27" s="20">
        <v>2</v>
      </c>
      <c r="B27" s="19" t="s">
        <v>61</v>
      </c>
      <c r="C27" s="21">
        <v>34253.4</v>
      </c>
      <c r="D27" s="20" t="s">
        <v>7</v>
      </c>
      <c r="E27" s="19">
        <v>21543</v>
      </c>
    </row>
    <row r="28" spans="1:9" x14ac:dyDescent="0.25">
      <c r="A28" s="20">
        <v>2</v>
      </c>
      <c r="B28" s="19" t="s">
        <v>62</v>
      </c>
      <c r="C28" s="21">
        <v>37423.54</v>
      </c>
      <c r="D28" s="20" t="s">
        <v>7</v>
      </c>
      <c r="E28" s="19">
        <v>22544.3</v>
      </c>
    </row>
    <row r="29" spans="1:9" x14ac:dyDescent="0.25">
      <c r="A29" s="20">
        <v>14</v>
      </c>
      <c r="B29" s="19" t="s">
        <v>63</v>
      </c>
      <c r="C29" s="21">
        <v>52780.33</v>
      </c>
      <c r="D29" s="20" t="s">
        <v>7</v>
      </c>
      <c r="E29" s="19">
        <v>21543</v>
      </c>
    </row>
    <row r="30" spans="1:9" x14ac:dyDescent="0.25">
      <c r="A30" s="20">
        <v>14</v>
      </c>
      <c r="B30" s="19" t="s">
        <v>64</v>
      </c>
      <c r="C30" s="21">
        <v>55233.51</v>
      </c>
      <c r="D30" s="20" t="s">
        <v>7</v>
      </c>
      <c r="E30" s="19">
        <v>22544.3</v>
      </c>
    </row>
    <row r="31" spans="1:9" x14ac:dyDescent="0.25">
      <c r="A31" s="20">
        <v>1</v>
      </c>
      <c r="B31" s="19" t="s">
        <v>65</v>
      </c>
      <c r="C31" s="21">
        <v>84769.2</v>
      </c>
      <c r="D31" s="20" t="s">
        <v>7</v>
      </c>
      <c r="E31" s="19">
        <v>22545</v>
      </c>
    </row>
    <row r="32" spans="1:9" x14ac:dyDescent="0.25">
      <c r="A32" s="20">
        <v>1</v>
      </c>
      <c r="B32" s="19" t="s">
        <v>66</v>
      </c>
      <c r="C32" s="21">
        <v>89052.75</v>
      </c>
      <c r="D32" s="20" t="s">
        <v>7</v>
      </c>
      <c r="E32" s="19">
        <v>22545</v>
      </c>
    </row>
    <row r="33" spans="1:5" x14ac:dyDescent="0.25">
      <c r="A33" s="20">
        <v>5</v>
      </c>
      <c r="B33" s="19" t="s">
        <v>67</v>
      </c>
      <c r="C33" s="21">
        <v>1032.8499999999999</v>
      </c>
      <c r="D33" s="20" t="s">
        <v>51</v>
      </c>
      <c r="E33" s="19">
        <v>1</v>
      </c>
    </row>
    <row r="34" spans="1:5" x14ac:dyDescent="0.25">
      <c r="A34" s="20">
        <v>4</v>
      </c>
      <c r="B34" s="19" t="s">
        <v>68</v>
      </c>
      <c r="C34" s="21">
        <v>1803.6</v>
      </c>
      <c r="D34" s="20" t="s">
        <v>7</v>
      </c>
      <c r="E34" s="19">
        <v>22545</v>
      </c>
    </row>
    <row r="35" spans="1:5" x14ac:dyDescent="0.25">
      <c r="A35" s="20">
        <v>4</v>
      </c>
      <c r="B35" s="19" t="s">
        <v>69</v>
      </c>
      <c r="C35" s="21">
        <v>2029.05</v>
      </c>
      <c r="D35" s="20" t="s">
        <v>7</v>
      </c>
      <c r="E35" s="19">
        <v>22545</v>
      </c>
    </row>
    <row r="36" spans="1:5" x14ac:dyDescent="0.25">
      <c r="A36" s="20">
        <v>6</v>
      </c>
      <c r="B36" s="19" t="s">
        <v>70</v>
      </c>
      <c r="C36" s="21">
        <v>2984.68</v>
      </c>
      <c r="D36" s="20"/>
      <c r="E36" s="19">
        <v>2</v>
      </c>
    </row>
    <row r="37" spans="1:5" x14ac:dyDescent="0.25">
      <c r="A37" s="20">
        <v>4</v>
      </c>
      <c r="B37" s="19" t="s">
        <v>71</v>
      </c>
      <c r="C37" s="21">
        <v>8567.1</v>
      </c>
      <c r="D37" s="20" t="s">
        <v>7</v>
      </c>
      <c r="E37" s="19">
        <v>22545</v>
      </c>
    </row>
    <row r="38" spans="1:5" x14ac:dyDescent="0.25">
      <c r="A38" s="20">
        <v>4</v>
      </c>
      <c r="B38" s="19" t="s">
        <v>71</v>
      </c>
      <c r="C38" s="21">
        <v>8567.1</v>
      </c>
      <c r="D38" s="20" t="s">
        <v>7</v>
      </c>
      <c r="E38" s="19">
        <v>22545</v>
      </c>
    </row>
    <row r="39" spans="1:5" x14ac:dyDescent="0.25">
      <c r="A39" s="20">
        <v>6</v>
      </c>
      <c r="B39" s="19" t="s">
        <v>72</v>
      </c>
      <c r="C39" s="21">
        <v>460051.05</v>
      </c>
      <c r="D39" s="20" t="s">
        <v>51</v>
      </c>
      <c r="E39" s="19">
        <v>1</v>
      </c>
    </row>
    <row r="40" spans="1:5" x14ac:dyDescent="0.25">
      <c r="A40" s="20">
        <v>6</v>
      </c>
      <c r="B40" s="19" t="s">
        <v>73</v>
      </c>
      <c r="C40" s="21">
        <v>19999</v>
      </c>
      <c r="D40" s="20" t="s">
        <v>19</v>
      </c>
      <c r="E40" s="19">
        <v>1</v>
      </c>
    </row>
    <row r="41" spans="1:5" x14ac:dyDescent="0.25">
      <c r="A41" s="20">
        <v>5</v>
      </c>
      <c r="B41" s="19" t="s">
        <v>74</v>
      </c>
      <c r="C41" s="21">
        <v>260.79000000000002</v>
      </c>
      <c r="D41" s="20" t="s">
        <v>51</v>
      </c>
      <c r="E41" s="19">
        <v>3</v>
      </c>
    </row>
    <row r="42" spans="1:5" x14ac:dyDescent="0.25">
      <c r="A42" s="20">
        <v>5</v>
      </c>
      <c r="B42" s="19" t="s">
        <v>75</v>
      </c>
      <c r="C42" s="21">
        <v>7016.21</v>
      </c>
      <c r="D42" s="20" t="s">
        <v>76</v>
      </c>
      <c r="E42" s="19">
        <v>1</v>
      </c>
    </row>
    <row r="43" spans="1:5" x14ac:dyDescent="0.25">
      <c r="A43" s="20">
        <v>6</v>
      </c>
      <c r="B43" s="19" t="s">
        <v>32</v>
      </c>
      <c r="C43" s="21">
        <v>810.42</v>
      </c>
      <c r="D43" s="20" t="s">
        <v>33</v>
      </c>
      <c r="E43" s="19">
        <v>3</v>
      </c>
    </row>
    <row r="44" spans="1:5" x14ac:dyDescent="0.25">
      <c r="A44" s="20">
        <v>6</v>
      </c>
      <c r="B44" s="19" t="s">
        <v>77</v>
      </c>
      <c r="C44" s="21">
        <v>8544.15</v>
      </c>
      <c r="D44" s="20" t="s">
        <v>51</v>
      </c>
      <c r="E44" s="19">
        <v>5</v>
      </c>
    </row>
    <row r="45" spans="1:5" x14ac:dyDescent="0.25">
      <c r="A45" s="20">
        <v>6</v>
      </c>
      <c r="B45" s="19" t="s">
        <v>78</v>
      </c>
      <c r="C45" s="21">
        <v>595.38</v>
      </c>
      <c r="D45" s="20" t="s">
        <v>51</v>
      </c>
      <c r="E45" s="19">
        <v>2</v>
      </c>
    </row>
    <row r="46" spans="1:5" x14ac:dyDescent="0.25">
      <c r="A46" s="20">
        <v>6</v>
      </c>
      <c r="B46" s="19" t="s">
        <v>79</v>
      </c>
      <c r="C46" s="21">
        <v>225.84</v>
      </c>
      <c r="D46" s="20" t="s">
        <v>51</v>
      </c>
      <c r="E46" s="19">
        <v>2</v>
      </c>
    </row>
    <row r="47" spans="1:5" x14ac:dyDescent="0.25">
      <c r="A47" s="20">
        <v>14</v>
      </c>
      <c r="B47" s="19" t="s">
        <v>80</v>
      </c>
      <c r="C47" s="21">
        <v>4374.75</v>
      </c>
      <c r="D47" s="20" t="s">
        <v>51</v>
      </c>
      <c r="E47" s="19">
        <v>3</v>
      </c>
    </row>
    <row r="48" spans="1:5" x14ac:dyDescent="0.25">
      <c r="A48" s="20">
        <v>6</v>
      </c>
      <c r="B48" s="19" t="s">
        <v>30</v>
      </c>
      <c r="C48" s="21">
        <v>5593.77</v>
      </c>
      <c r="D48" s="20" t="s">
        <v>19</v>
      </c>
      <c r="E48" s="19">
        <v>9</v>
      </c>
    </row>
    <row r="49" spans="1:5" x14ac:dyDescent="0.25">
      <c r="A49" s="20">
        <v>6</v>
      </c>
      <c r="B49" s="19" t="s">
        <v>81</v>
      </c>
      <c r="C49" s="21">
        <v>3107.65</v>
      </c>
      <c r="D49" s="20" t="s">
        <v>19</v>
      </c>
      <c r="E49" s="19">
        <v>5</v>
      </c>
    </row>
    <row r="50" spans="1:5" x14ac:dyDescent="0.25">
      <c r="A50" s="32"/>
      <c r="B50" s="31" t="s">
        <v>82</v>
      </c>
      <c r="C50" s="21">
        <f>SUM(C6:C49)</f>
        <v>1341468.4566666663</v>
      </c>
      <c r="D50" s="20"/>
      <c r="E50" s="19">
        <v>373340.76</v>
      </c>
    </row>
  </sheetData>
  <autoFilter ref="A5:E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3" sqref="E23"/>
    </sheetView>
  </sheetViews>
  <sheetFormatPr defaultRowHeight="15" x14ac:dyDescent="0.25"/>
  <cols>
    <col min="1" max="1" width="9.140625" style="34"/>
    <col min="2" max="3" width="11.7109375" style="34" customWidth="1"/>
    <col min="4" max="5" width="18.140625" style="34" customWidth="1"/>
    <col min="6" max="7" width="11.7109375" style="34" customWidth="1"/>
    <col min="8" max="8" width="15" style="34" customWidth="1"/>
    <col min="9" max="16384" width="9.140625" style="34"/>
  </cols>
  <sheetData>
    <row r="1" spans="1:8" ht="16.5" x14ac:dyDescent="0.25">
      <c r="A1" s="56" t="s">
        <v>83</v>
      </c>
      <c r="B1" s="56"/>
      <c r="C1" s="56"/>
      <c r="D1" s="56"/>
      <c r="E1" s="56"/>
      <c r="F1" s="56"/>
      <c r="G1" s="56"/>
      <c r="H1" s="56"/>
    </row>
    <row r="3" spans="1:8" s="38" customFormat="1" ht="25.5" x14ac:dyDescent="0.25">
      <c r="A3" s="37" t="s">
        <v>84</v>
      </c>
      <c r="B3" s="57" t="s">
        <v>85</v>
      </c>
      <c r="C3" s="58"/>
      <c r="D3" s="37" t="s">
        <v>86</v>
      </c>
      <c r="E3" s="37" t="s">
        <v>87</v>
      </c>
      <c r="F3" s="37" t="s">
        <v>88</v>
      </c>
      <c r="G3" s="37" t="s">
        <v>89</v>
      </c>
      <c r="H3" s="37" t="s">
        <v>90</v>
      </c>
    </row>
    <row r="4" spans="1:8" x14ac:dyDescent="0.25">
      <c r="A4" s="39" t="s">
        <v>91</v>
      </c>
      <c r="B4" s="40" t="s">
        <v>92</v>
      </c>
      <c r="C4" s="59" t="s">
        <v>93</v>
      </c>
      <c r="D4" s="59"/>
      <c r="E4" s="59"/>
      <c r="F4" s="59"/>
      <c r="G4" s="59"/>
      <c r="H4" s="60"/>
    </row>
    <row r="5" spans="1:8" x14ac:dyDescent="0.25">
      <c r="A5" s="41" t="s">
        <v>94</v>
      </c>
      <c r="B5" s="54" t="s">
        <v>95</v>
      </c>
      <c r="C5" s="55"/>
      <c r="D5" s="42">
        <v>92030.96</v>
      </c>
      <c r="E5" s="42">
        <v>63175.85</v>
      </c>
      <c r="F5" s="43">
        <v>68.650000000000006</v>
      </c>
      <c r="G5" s="37" t="s">
        <v>96</v>
      </c>
      <c r="H5" s="37" t="s">
        <v>97</v>
      </c>
    </row>
    <row r="6" spans="1:8" x14ac:dyDescent="0.25">
      <c r="A6" s="41" t="s">
        <v>94</v>
      </c>
      <c r="B6" s="54" t="s">
        <v>95</v>
      </c>
      <c r="C6" s="55"/>
      <c r="D6" s="42">
        <v>80907.86</v>
      </c>
      <c r="E6" s="42">
        <v>66228.84</v>
      </c>
      <c r="F6" s="43">
        <v>81.86</v>
      </c>
      <c r="G6" s="37" t="s">
        <v>98</v>
      </c>
      <c r="H6" s="37" t="s">
        <v>97</v>
      </c>
    </row>
    <row r="7" spans="1:8" x14ac:dyDescent="0.25">
      <c r="A7" s="41" t="s">
        <v>94</v>
      </c>
      <c r="B7" s="54" t="s">
        <v>95</v>
      </c>
      <c r="C7" s="55"/>
      <c r="D7" s="42">
        <v>91859.87</v>
      </c>
      <c r="E7" s="42">
        <v>117857.27</v>
      </c>
      <c r="F7" s="43">
        <v>128.30000000000001</v>
      </c>
      <c r="G7" s="37" t="s">
        <v>99</v>
      </c>
      <c r="H7" s="37" t="s">
        <v>97</v>
      </c>
    </row>
    <row r="8" spans="1:8" x14ac:dyDescent="0.25">
      <c r="A8" s="41" t="s">
        <v>94</v>
      </c>
      <c r="B8" s="54" t="s">
        <v>95</v>
      </c>
      <c r="C8" s="55"/>
      <c r="D8" s="42">
        <v>91796.3</v>
      </c>
      <c r="E8" s="42">
        <v>80063.490000000005</v>
      </c>
      <c r="F8" s="43">
        <v>87.22</v>
      </c>
      <c r="G8" s="37" t="s">
        <v>100</v>
      </c>
      <c r="H8" s="37" t="s">
        <v>97</v>
      </c>
    </row>
    <row r="9" spans="1:8" x14ac:dyDescent="0.25">
      <c r="A9" s="41" t="s">
        <v>94</v>
      </c>
      <c r="B9" s="54" t="s">
        <v>95</v>
      </c>
      <c r="C9" s="55"/>
      <c r="D9" s="42">
        <v>90112.24</v>
      </c>
      <c r="E9" s="42">
        <v>68071.100000000006</v>
      </c>
      <c r="F9" s="43">
        <v>75.540000000000006</v>
      </c>
      <c r="G9" s="37" t="s">
        <v>101</v>
      </c>
      <c r="H9" s="37" t="s">
        <v>97</v>
      </c>
    </row>
    <row r="10" spans="1:8" x14ac:dyDescent="0.25">
      <c r="A10" s="41" t="s">
        <v>94</v>
      </c>
      <c r="B10" s="54" t="s">
        <v>95</v>
      </c>
      <c r="C10" s="55"/>
      <c r="D10" s="42">
        <v>100472.28</v>
      </c>
      <c r="E10" s="42">
        <v>66216.490000000005</v>
      </c>
      <c r="F10" s="43">
        <v>65.91</v>
      </c>
      <c r="G10" s="37" t="s">
        <v>102</v>
      </c>
      <c r="H10" s="37" t="s">
        <v>97</v>
      </c>
    </row>
    <row r="11" spans="1:8" x14ac:dyDescent="0.25">
      <c r="A11" s="41" t="s">
        <v>94</v>
      </c>
      <c r="B11" s="54" t="s">
        <v>95</v>
      </c>
      <c r="C11" s="55"/>
      <c r="D11" s="42">
        <v>96284.58</v>
      </c>
      <c r="E11" s="42">
        <v>67116.179999999993</v>
      </c>
      <c r="F11" s="43">
        <v>69.709999999999994</v>
      </c>
      <c r="G11" s="37" t="s">
        <v>103</v>
      </c>
      <c r="H11" s="37" t="s">
        <v>97</v>
      </c>
    </row>
    <row r="12" spans="1:8" x14ac:dyDescent="0.25">
      <c r="A12" s="41" t="s">
        <v>94</v>
      </c>
      <c r="B12" s="54" t="s">
        <v>95</v>
      </c>
      <c r="C12" s="55"/>
      <c r="D12" s="42">
        <v>96096.68</v>
      </c>
      <c r="E12" s="42">
        <v>96298.01</v>
      </c>
      <c r="F12" s="43">
        <v>100.21</v>
      </c>
      <c r="G12" s="37" t="s">
        <v>104</v>
      </c>
      <c r="H12" s="37" t="s">
        <v>97</v>
      </c>
    </row>
    <row r="13" spans="1:8" x14ac:dyDescent="0.25">
      <c r="A13" s="41" t="s">
        <v>94</v>
      </c>
      <c r="B13" s="54" t="s">
        <v>95</v>
      </c>
      <c r="C13" s="55"/>
      <c r="D13" s="42">
        <v>96121.3</v>
      </c>
      <c r="E13" s="42">
        <v>142003.79</v>
      </c>
      <c r="F13" s="43">
        <v>147.72999999999999</v>
      </c>
      <c r="G13" s="37" t="s">
        <v>105</v>
      </c>
      <c r="H13" s="37" t="s">
        <v>97</v>
      </c>
    </row>
    <row r="14" spans="1:8" x14ac:dyDescent="0.25">
      <c r="A14" s="41" t="s">
        <v>94</v>
      </c>
      <c r="B14" s="54" t="s">
        <v>95</v>
      </c>
      <c r="C14" s="55"/>
      <c r="D14" s="42">
        <v>96289.89</v>
      </c>
      <c r="E14" s="42">
        <v>85884.73</v>
      </c>
      <c r="F14" s="43">
        <v>89.19</v>
      </c>
      <c r="G14" s="37" t="s">
        <v>106</v>
      </c>
      <c r="H14" s="37" t="s">
        <v>97</v>
      </c>
    </row>
    <row r="15" spans="1:8" x14ac:dyDescent="0.25">
      <c r="A15" s="41" t="s">
        <v>94</v>
      </c>
      <c r="B15" s="54" t="s">
        <v>95</v>
      </c>
      <c r="C15" s="55"/>
      <c r="D15" s="42">
        <v>102120.25</v>
      </c>
      <c r="E15" s="42">
        <v>88191.42</v>
      </c>
      <c r="F15" s="43">
        <v>86.36</v>
      </c>
      <c r="G15" s="37" t="s">
        <v>107</v>
      </c>
      <c r="H15" s="37" t="s">
        <v>97</v>
      </c>
    </row>
    <row r="16" spans="1:8" x14ac:dyDescent="0.25">
      <c r="A16" s="41" t="s">
        <v>94</v>
      </c>
      <c r="B16" s="54" t="s">
        <v>95</v>
      </c>
      <c r="C16" s="55"/>
      <c r="D16" s="42">
        <v>96271.43</v>
      </c>
      <c r="E16" s="42">
        <v>89789.27</v>
      </c>
      <c r="F16" s="43">
        <v>93.27</v>
      </c>
      <c r="G16" s="37" t="s">
        <v>108</v>
      </c>
      <c r="H16" s="37" t="s">
        <v>97</v>
      </c>
    </row>
    <row r="17" spans="1:8" x14ac:dyDescent="0.25">
      <c r="A17" s="57" t="s">
        <v>109</v>
      </c>
      <c r="B17" s="61"/>
      <c r="C17" s="58"/>
      <c r="D17" s="44">
        <v>1130363.6399999999</v>
      </c>
      <c r="E17" s="44">
        <v>1030896.44</v>
      </c>
      <c r="F17" s="45">
        <v>91.2</v>
      </c>
      <c r="G17" s="37" t="s">
        <v>91</v>
      </c>
      <c r="H17" s="37" t="s">
        <v>91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23</vt:lpstr>
      <vt:lpstr>Работа 2019 </vt:lpstr>
      <vt:lpstr>Справки</vt:lpstr>
      <vt:lpstr>'Юности, д. 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Попова Вячеславовна</cp:lastModifiedBy>
  <cp:lastPrinted>2020-03-17T04:33:33Z</cp:lastPrinted>
  <dcterms:created xsi:type="dcterms:W3CDTF">2018-02-13T05:54:21Z</dcterms:created>
  <dcterms:modified xsi:type="dcterms:W3CDTF">2021-03-02T23:32:09Z</dcterms:modified>
</cp:coreProperties>
</file>