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енина 55" sheetId="1" r:id="rId1"/>
    <sheet name="накоп 2020" sheetId="3" r:id="rId2"/>
    <sheet name="Лист4" sheetId="5" r:id="rId3"/>
  </sheets>
  <definedNames>
    <definedName name="_xlnm.Print_Area" localSheetId="0">'ленина 55'!$A$1:$E$104</definedName>
  </definedNames>
  <calcPr calcId="145621"/>
</workbook>
</file>

<file path=xl/calcChain.xml><?xml version="1.0" encoding="utf-8"?>
<calcChain xmlns="http://schemas.openxmlformats.org/spreadsheetml/2006/main">
  <c r="C30" i="1" l="1"/>
  <c r="C40" i="1" l="1"/>
  <c r="C43" i="1"/>
  <c r="C63" i="1"/>
  <c r="C73" i="3" l="1"/>
  <c r="C92" i="1" l="1"/>
  <c r="C88" i="1"/>
  <c r="C75" i="1"/>
  <c r="C47" i="1"/>
  <c r="C21" i="1"/>
  <c r="C7" i="1"/>
  <c r="C100" i="1"/>
  <c r="C99" i="1" s="1"/>
  <c r="C85" i="1"/>
  <c r="C23" i="1"/>
  <c r="C18" i="1"/>
  <c r="C15" i="1"/>
  <c r="C12" i="1"/>
  <c r="C8" i="1" l="1"/>
  <c r="C13" i="1" s="1"/>
  <c r="B100" i="1"/>
  <c r="B99" i="1" s="1"/>
  <c r="C79" i="1"/>
  <c r="B92" i="1"/>
  <c r="B88" i="1"/>
  <c r="B85" i="1"/>
  <c r="B84" i="1"/>
  <c r="B83" i="1"/>
  <c r="B82" i="1"/>
  <c r="B79" i="1"/>
  <c r="B75" i="1"/>
  <c r="B47" i="1"/>
  <c r="C101" i="1" l="1"/>
  <c r="C102" i="1" s="1"/>
  <c r="C103" i="1" s="1"/>
  <c r="C104" i="1" s="1"/>
  <c r="B21" i="1"/>
  <c r="B18" i="1"/>
  <c r="B15" i="1"/>
  <c r="B101" i="1" l="1"/>
</calcChain>
</file>

<file path=xl/sharedStrings.xml><?xml version="1.0" encoding="utf-8"?>
<sst xmlns="http://schemas.openxmlformats.org/spreadsheetml/2006/main" count="333" uniqueCount="135">
  <si>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</si>
  <si>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</si>
  <si>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</si>
  <si>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</si>
  <si>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</si>
  <si>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</si>
  <si>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</si>
  <si>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</si>
  <si>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</si>
  <si>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</si>
  <si>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</si>
  <si>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</si>
  <si>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</si>
  <si>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</si>
  <si>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</si>
  <si>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</si>
  <si>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</si>
  <si>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</si>
  <si>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</si>
  <si>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</si>
  <si>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</si>
  <si>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</si>
  <si>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</si>
  <si>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</si>
  <si>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Выезд а/машины по заявке</t>
  </si>
  <si>
    <t>выезд</t>
  </si>
  <si>
    <t>Закрытие и открытие стояков</t>
  </si>
  <si>
    <t>1 стояк</t>
  </si>
  <si>
    <t>1м</t>
  </si>
  <si>
    <t xml:space="preserve">Годовая фактическая стоимость работ (услуг)  </t>
  </si>
  <si>
    <t>Адрес: ул. Ленина, д. 55</t>
  </si>
  <si>
    <t xml:space="preserve">ООО "Авиаэкпресс"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</si>
  <si>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</si>
  <si>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</si>
  <si>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</si>
  <si>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</si>
  <si>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</si>
  <si>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 дом</t>
  </si>
  <si>
    <t>Очистка канализационной сети</t>
  </si>
  <si>
    <t>Кол-во</t>
  </si>
  <si>
    <t>Ед.изм</t>
  </si>
  <si>
    <t>Наименование работ</t>
  </si>
  <si>
    <t>Доходы по дому:</t>
  </si>
  <si>
    <t>ПАО " Сбербанк России"</t>
  </si>
  <si>
    <t>шт.</t>
  </si>
  <si>
    <t>Замена электрической лампы накаливания</t>
  </si>
  <si>
    <t>Навеска замка (крабовый)</t>
  </si>
  <si>
    <t>Осмотр подвала</t>
  </si>
  <si>
    <t>Осмотр сантех. оборудования</t>
  </si>
  <si>
    <t>дом</t>
  </si>
  <si>
    <t>Прочистка канализационной сети дворовой</t>
  </si>
  <si>
    <t>Ремонт теплового узла</t>
  </si>
  <si>
    <t>Установка светильников с датчиком на движение</t>
  </si>
  <si>
    <t>подъезд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</si>
  <si>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</si>
  <si>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</si>
  <si>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 xml:space="preserve">По адресу ЛЕНИНА ул. д.55                                              </t>
  </si>
  <si>
    <t>Cуммa</t>
  </si>
  <si>
    <t>Вывоз ТКО 1,2 кв. 2020 г. К=0,6;0,8;0,85;0,9;1</t>
  </si>
  <si>
    <t>Гор.вода потр.при содер.общего имущ. в МКД 1,2кв.2020г.6-9эт.К=0,85;0,</t>
  </si>
  <si>
    <t>Гор.вода потр.при содер.общего имущ. в МКД 3,4 кв.2020г.6-9эт.К=1</t>
  </si>
  <si>
    <t>Дезинсекция "ЗКДС"</t>
  </si>
  <si>
    <t>Дезинсекция Портал 75</t>
  </si>
  <si>
    <t>Дератизация "ЗКДС"</t>
  </si>
  <si>
    <t>Закрытие задвижек,отк-е сбросников перед опр-кой,от-е задвиж после опр</t>
  </si>
  <si>
    <t>Закрытие и открытие стояков водоснабжения с использованием а/м ИЖ</t>
  </si>
  <si>
    <t>Закрытие/открытие стояков водоснабжения с использованием  а/м газель</t>
  </si>
  <si>
    <t>Замена муфты</t>
  </si>
  <si>
    <t>Замена стояков ГВС, ХВС</t>
  </si>
  <si>
    <t>стояк</t>
  </si>
  <si>
    <t>Замена части стояка ГВС</t>
  </si>
  <si>
    <t>место</t>
  </si>
  <si>
    <t>Замена электропатрона с материалами при закрытой арматуре</t>
  </si>
  <si>
    <t>Замена электропатрона с материалами при открытой арматуре</t>
  </si>
  <si>
    <t>Изготовление и установка сничек на металлическую дверь</t>
  </si>
  <si>
    <t>Изготовление ливневой канализации в подвале</t>
  </si>
  <si>
    <t>Изоляция труб отопления в подвале жилого дома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</si>
  <si>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</si>
  <si>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</si>
  <si>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Отключение отопления</t>
  </si>
  <si>
    <t>Отогрев стояков с использованием а/м газель</t>
  </si>
  <si>
    <t>Очистка труб ХВС, ГВС</t>
  </si>
  <si>
    <t>Покраска детской площадки</t>
  </si>
  <si>
    <t>площадка</t>
  </si>
  <si>
    <t>Покраска труб отопления в подвале жилого дома</t>
  </si>
  <si>
    <t>подвал</t>
  </si>
  <si>
    <t>Прокладка электрокабеля АВВГ 2*2,5 мм2</t>
  </si>
  <si>
    <t>Регулировка теплоносителя</t>
  </si>
  <si>
    <t>Ремонт КНС</t>
  </si>
  <si>
    <t>1 кв.</t>
  </si>
  <si>
    <t>Ремонт мусоропровода</t>
  </si>
  <si>
    <t>Ремонт стояка ГВС</t>
  </si>
  <si>
    <t>Ремонт тамбурной двери</t>
  </si>
  <si>
    <t>узел</t>
  </si>
  <si>
    <t>Ремонт чердачного люка</t>
  </si>
  <si>
    <t>Ремонт штрабы (ДВП)</t>
  </si>
  <si>
    <t>Смена вентиля д.25 мм</t>
  </si>
  <si>
    <t>Смена труб ХВС д.32</t>
  </si>
  <si>
    <t>Содержание ДРС 1,2 кв. 2020 г. коэф. 0,85;0,9;1</t>
  </si>
  <si>
    <t>Содержание ДРС 3,4 кв. 2020 г. коэф.0,8;0,85;0,9;1</t>
  </si>
  <si>
    <t>Содержание мусоропровода 1,2 кв. 2020 г. К=1</t>
  </si>
  <si>
    <t>Содержание мусоропровода 3,4 кв. 2020 г. К=1</t>
  </si>
  <si>
    <t>Содержание,экспл.и ремонт лифтового хоз-ва 1,2 кв. 2020 г.К=0,9;1</t>
  </si>
  <si>
    <t>Содержание,экспл.и ремонт лифтового хоз-ва 3,4 кв. 2020 г.К=0,9;1</t>
  </si>
  <si>
    <t>Уборка МОП 1,2 кв. 2020 г. К=0,9;1</t>
  </si>
  <si>
    <t>Уборка МОП 3,4 кв. 2020 г. К=0,9;1</t>
  </si>
  <si>
    <t>Уборка придомовой территории 1,2 кв. 2020 г. К=0,85;0,9;1</t>
  </si>
  <si>
    <t>Уборка придомовой территории 3,4 кв. 2020 г. К=0,9;1</t>
  </si>
  <si>
    <t>Управление жилым фондом 1,2 кв. 2020г. К=0,6;0,8;0,85;0,9;1</t>
  </si>
  <si>
    <t>Управление жилым фондом 3,4 кв. 2020г. К=0,6;0,8;0,85;0,9;1</t>
  </si>
  <si>
    <t>Установка балконного козырька</t>
  </si>
  <si>
    <t>квартира</t>
  </si>
  <si>
    <t>Установка елок во дворы домов</t>
  </si>
  <si>
    <t>шт</t>
  </si>
  <si>
    <t>Хол.вода потр.при содер.общ.имущ.в МКД 1.2 кв. 2020г.6-9 эт. К=0,85;0,</t>
  </si>
  <si>
    <t>Хол.вода потр.при содер.общ.имущ.в МКД 3.4 кв. 2020г.6-9 эт. К=1</t>
  </si>
  <si>
    <t>Частичная замена стояка КНС</t>
  </si>
  <si>
    <t>Частичная замена стояка КНС д. 110</t>
  </si>
  <si>
    <t>Частичный ремонт в подъезде</t>
  </si>
  <si>
    <t>Частичный ремонт кровли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</si>
  <si>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</si>
  <si>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</si>
  <si>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</si>
  <si>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</si>
  <si>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</si>
  <si>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</si>
  <si>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</si>
  <si>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</si>
  <si>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</si>
  <si>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</si>
  <si>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</si>
  <si>
    <t>установка пластиковых окон подъезде, ул. Ленина, 55</t>
  </si>
  <si>
    <t>ООО "Танга-Улеты" (Ленина, 55, пом. 6)</t>
  </si>
  <si>
    <t>Частичный ремонт  подъезда п.1</t>
  </si>
  <si>
    <t>ремонт фасада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</si>
</sst>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  <numFmt numFmtId="166" formatCode="_-* #&quot; &quot;##0.00_-;\-* #&quot; &quot;##0.0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2" fillId="3" borderId="0" xfId="0" applyFont="1" applyFill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center" wrapText="1"/>
    </xf>
    <xf numFmtId="164" fontId="8" fillId="3" borderId="2" xfId="1" applyNumberFormat="1" applyFont="1" applyFill="1" applyBorder="1" applyAlignment="1">
      <alignment horizontal="center" vertical="center" wrapText="1"/>
    </xf>
    <xf numFmtId="43" fontId="8" fillId="3" borderId="2" xfId="2" applyFont="1" applyFill="1" applyBorder="1" applyAlignment="1">
      <alignment horizontal="center" vertical="center" wrapText="1"/>
    </xf>
    <xf numFmtId="43" fontId="9" fillId="3" borderId="2" xfId="2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43" fontId="7" fillId="3" borderId="2" xfId="2" applyFont="1" applyFill="1" applyBorder="1" applyAlignment="1">
      <alignment horizontal="center" vertical="center" wrapText="1"/>
    </xf>
    <xf numFmtId="43" fontId="3" fillId="3" borderId="2" xfId="2" applyFont="1" applyFill="1" applyBorder="1" applyAlignment="1">
      <alignment horizontal="center" vertical="center" wrapText="1"/>
    </xf>
    <xf numFmtId="43" fontId="2" fillId="3" borderId="2" xfId="2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43" fontId="5" fillId="3" borderId="2" xfId="2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3" fillId="3" borderId="2" xfId="2" applyFont="1" applyFill="1" applyBorder="1" applyAlignment="1">
      <alignment horizontal="center"/>
    </xf>
    <xf numFmtId="43" fontId="2" fillId="3" borderId="2" xfId="2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43" fontId="3" fillId="3" borderId="2" xfId="2" applyFont="1" applyFill="1" applyBorder="1" applyAlignment="1">
      <alignment horizontal="center" vertical="center"/>
    </xf>
    <xf numFmtId="43" fontId="2" fillId="3" borderId="2" xfId="2" applyFont="1" applyFill="1" applyBorder="1" applyAlignment="1">
      <alignment horizontal="center" vertical="center"/>
    </xf>
    <xf numFmtId="0" fontId="2" fillId="3" borderId="0" xfId="0" applyFont="1" applyFill="1"/>
    <xf numFmtId="0" fontId="5" fillId="3" borderId="2" xfId="0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43" fontId="5" fillId="3" borderId="2" xfId="2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164" fontId="3" fillId="3" borderId="2" xfId="2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  <xf numFmtId="43" fontId="2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43" fontId="3" fillId="3" borderId="0" xfId="2" applyFont="1" applyFill="1" applyBorder="1" applyAlignment="1">
      <alignment horizontal="center" vertical="center" wrapText="1"/>
    </xf>
    <xf numFmtId="43" fontId="2" fillId="3" borderId="0" xfId="2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43" fontId="5" fillId="3" borderId="0" xfId="2" applyFont="1" applyFill="1" applyBorder="1" applyAlignment="1">
      <alignment horizontal="center" vertical="center" wrapText="1"/>
    </xf>
    <xf numFmtId="164" fontId="3" fillId="3" borderId="0" xfId="2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43" fontId="2" fillId="3" borderId="0" xfId="2" applyFont="1" applyFill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0" fillId="0" borderId="0" xfId="0"/>
    <xf numFmtId="0" fontId="10" fillId="0" borderId="3" xfId="0" applyFont="1" applyFill="1" applyBorder="1" applyAlignment="1">
      <alignment horizontal="center" vertical="center" wrapText="1"/>
    </xf>
    <xf numFmtId="43" fontId="7" fillId="3" borderId="2" xfId="2" applyFont="1" applyFill="1" applyBorder="1" applyAlignment="1" applyProtection="1">
      <alignment horizontal="center" vertical="center" wrapText="1"/>
    </xf>
    <xf numFmtId="49" fontId="0" fillId="0" borderId="3" xfId="0" applyNumberFormat="1" applyFill="1" applyBorder="1"/>
    <xf numFmtId="165" fontId="0" fillId="0" borderId="3" xfId="0" applyNumberFormat="1" applyFill="1" applyBorder="1"/>
    <xf numFmtId="43" fontId="2" fillId="3" borderId="0" xfId="0" applyNumberFormat="1" applyFont="1" applyFill="1" applyAlignment="1">
      <alignment horizontal="center" wrapText="1"/>
    </xf>
    <xf numFmtId="166" fontId="0" fillId="0" borderId="3" xfId="0" applyNumberFormat="1" applyFill="1" applyBorder="1"/>
    <xf numFmtId="166" fontId="10" fillId="0" borderId="3" xfId="0" applyNumberFormat="1" applyFont="1" applyFill="1" applyBorder="1"/>
    <xf numFmtId="49" fontId="0" fillId="0" borderId="0" xfId="0" applyNumberFormat="1" applyFill="1" applyBorder="1"/>
    <xf numFmtId="166" fontId="0" fillId="0" borderId="0" xfId="0" applyNumberFormat="1" applyFill="1" applyBorder="1"/>
    <xf numFmtId="0" fontId="6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3" fontId="2" fillId="3" borderId="2" xfId="2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workbookViewId="0">
      <selection activeCell="C11" sqref="C11"/>
    </sheetView>
  </sheetViews>
  <sheetFormatPr defaultRowHeight="15" outlineLevelRow="2" x14ac:dyDescent="0.25"/>
  <cols>
    <col min="1" max="1" width="59.5703125" style="41" customWidth="1"/>
    <col min="2" max="2" width="15.5703125" style="42" hidden="1" customWidth="1"/>
    <col min="3" max="3" width="17.42578125" style="43" customWidth="1"/>
    <col min="4" max="4" width="9.28515625" style="43" customWidth="1"/>
    <col min="5" max="5" width="14.42578125" style="43" customWidth="1"/>
    <col min="6" max="6" width="17.28515625" style="1" customWidth="1"/>
    <col min="7" max="7" width="14" style="1" bestFit="1" customWidth="1"/>
    <col min="8" max="9" width="9.140625" style="1"/>
    <col min="10" max="10" width="14" style="1" bestFit="1" customWidth="1"/>
    <col min="11" max="16384" width="9.140625" style="1"/>
  </cols>
  <sheetData>
    <row r="1" spans="1:10" ht="46.5" customHeight="1" x14ac:dyDescent="0.25">
      <c r="A1" s="56" t="s">
        <v>9</v>
      </c>
      <c r="B1" s="56"/>
      <c r="C1" s="56"/>
      <c r="D1" s="56"/>
      <c r="E1" s="56"/>
    </row>
    <row r="2" spans="1:10" ht="17.25" customHeight="1" x14ac:dyDescent="0.25">
      <c r="A2" s="2" t="s">
        <v>30</v>
      </c>
      <c r="B2" s="3" t="s">
        <v>7</v>
      </c>
      <c r="C2" s="58" t="s">
        <v>122</v>
      </c>
      <c r="D2" s="58"/>
      <c r="E2" s="58"/>
    </row>
    <row r="3" spans="1:10" ht="57" x14ac:dyDescent="0.25">
      <c r="A3" s="4" t="s">
        <v>3</v>
      </c>
      <c r="B3" s="5" t="s">
        <v>0</v>
      </c>
      <c r="C3" s="6" t="s">
        <v>29</v>
      </c>
      <c r="D3" s="7" t="s">
        <v>1</v>
      </c>
      <c r="E3" s="6" t="s">
        <v>2</v>
      </c>
      <c r="J3" s="51"/>
    </row>
    <row r="4" spans="1:10" x14ac:dyDescent="0.25">
      <c r="A4" s="59" t="s">
        <v>42</v>
      </c>
      <c r="B4" s="60"/>
      <c r="C4" s="60"/>
      <c r="D4" s="60"/>
      <c r="E4" s="61"/>
      <c r="J4" s="51"/>
    </row>
    <row r="5" spans="1:10" ht="28.5" x14ac:dyDescent="0.25">
      <c r="A5" s="4" t="s">
        <v>123</v>
      </c>
      <c r="B5" s="5"/>
      <c r="C5" s="6">
        <v>2404980.92</v>
      </c>
      <c r="D5" s="48" t="s">
        <v>54</v>
      </c>
      <c r="E5" s="6"/>
    </row>
    <row r="6" spans="1:10" x14ac:dyDescent="0.25">
      <c r="A6" s="4" t="s">
        <v>124</v>
      </c>
      <c r="B6" s="5"/>
      <c r="C6" s="6">
        <v>2016768.5</v>
      </c>
      <c r="D6" s="48" t="s">
        <v>54</v>
      </c>
      <c r="E6" s="6"/>
      <c r="F6" s="51"/>
    </row>
    <row r="7" spans="1:10" x14ac:dyDescent="0.25">
      <c r="A7" s="4" t="s">
        <v>125</v>
      </c>
      <c r="B7" s="5"/>
      <c r="C7" s="6">
        <f>C6-C5</f>
        <v>-388212.41999999993</v>
      </c>
      <c r="D7" s="48" t="s">
        <v>54</v>
      </c>
      <c r="E7" s="6"/>
      <c r="G7" s="51"/>
    </row>
    <row r="8" spans="1:10" x14ac:dyDescent="0.25">
      <c r="A8" s="4" t="s">
        <v>10</v>
      </c>
      <c r="B8" s="5"/>
      <c r="C8" s="6">
        <f>SUM(C9:C12)</f>
        <v>515643.29000000004</v>
      </c>
      <c r="D8" s="48" t="s">
        <v>54</v>
      </c>
      <c r="E8" s="6"/>
    </row>
    <row r="9" spans="1:10" x14ac:dyDescent="0.25">
      <c r="A9" s="44" t="s">
        <v>31</v>
      </c>
      <c r="B9" s="45"/>
      <c r="C9" s="10">
        <v>143950.32</v>
      </c>
      <c r="D9" s="48" t="s">
        <v>54</v>
      </c>
      <c r="E9" s="10"/>
    </row>
    <row r="10" spans="1:10" x14ac:dyDescent="0.25">
      <c r="A10" s="44" t="s">
        <v>43</v>
      </c>
      <c r="B10" s="45"/>
      <c r="C10" s="10">
        <v>313760</v>
      </c>
      <c r="D10" s="48" t="s">
        <v>54</v>
      </c>
      <c r="E10" s="10"/>
      <c r="F10" s="51"/>
    </row>
    <row r="11" spans="1:10" x14ac:dyDescent="0.25">
      <c r="A11" s="44" t="s">
        <v>132</v>
      </c>
      <c r="B11" s="45"/>
      <c r="C11" s="10">
        <v>37574.97</v>
      </c>
      <c r="D11" s="48"/>
      <c r="E11" s="10"/>
      <c r="F11" s="51"/>
    </row>
    <row r="12" spans="1:10" x14ac:dyDescent="0.25">
      <c r="A12" s="44" t="s">
        <v>11</v>
      </c>
      <c r="B12" s="45"/>
      <c r="C12" s="10">
        <f>900*12+796.5*12</f>
        <v>20358</v>
      </c>
      <c r="D12" s="48" t="s">
        <v>54</v>
      </c>
      <c r="E12" s="10"/>
      <c r="F12" s="51"/>
    </row>
    <row r="13" spans="1:10" x14ac:dyDescent="0.25">
      <c r="A13" s="8" t="s">
        <v>126</v>
      </c>
      <c r="B13" s="9"/>
      <c r="C13" s="6">
        <f>C5+C8-C12</f>
        <v>2900266.21</v>
      </c>
      <c r="D13" s="48" t="s">
        <v>54</v>
      </c>
      <c r="E13" s="10"/>
    </row>
    <row r="14" spans="1:10" x14ac:dyDescent="0.25">
      <c r="A14" s="57" t="s">
        <v>12</v>
      </c>
      <c r="B14" s="57"/>
      <c r="C14" s="57"/>
      <c r="D14" s="57"/>
      <c r="E14" s="57"/>
    </row>
    <row r="15" spans="1:10" ht="29.25" thickBot="1" x14ac:dyDescent="0.3">
      <c r="A15" s="2" t="s">
        <v>14</v>
      </c>
      <c r="B15" s="3" t="e">
        <f>#REF!</f>
        <v>#REF!</v>
      </c>
      <c r="C15" s="11">
        <f>C16+C17</f>
        <v>222586.74</v>
      </c>
      <c r="D15" s="12"/>
      <c r="E15" s="12"/>
      <c r="F15" s="13"/>
    </row>
    <row r="16" spans="1:10" s="46" customFormat="1" ht="15.75" thickBot="1" x14ac:dyDescent="0.3">
      <c r="A16" s="49" t="s">
        <v>108</v>
      </c>
      <c r="B16" s="49"/>
      <c r="C16" s="50">
        <v>108948.9</v>
      </c>
      <c r="D16" s="49" t="s">
        <v>5</v>
      </c>
      <c r="E16" s="50">
        <v>27582</v>
      </c>
    </row>
    <row r="17" spans="1:7" s="46" customFormat="1" ht="15.75" thickBot="1" x14ac:dyDescent="0.3">
      <c r="A17" s="49" t="s">
        <v>109</v>
      </c>
      <c r="B17" s="49"/>
      <c r="C17" s="50">
        <v>113637.84</v>
      </c>
      <c r="D17" s="49" t="s">
        <v>4</v>
      </c>
      <c r="E17" s="50">
        <v>27582</v>
      </c>
    </row>
    <row r="18" spans="1:7" ht="29.25" thickBot="1" x14ac:dyDescent="0.3">
      <c r="A18" s="2" t="s">
        <v>15</v>
      </c>
      <c r="B18" s="3" t="e">
        <f>#REF!</f>
        <v>#REF!</v>
      </c>
      <c r="C18" s="11">
        <f>C19+C20</f>
        <v>105098.29000000001</v>
      </c>
      <c r="D18" s="12"/>
      <c r="E18" s="12"/>
    </row>
    <row r="19" spans="1:7" s="46" customFormat="1" ht="15.75" thickBot="1" x14ac:dyDescent="0.3">
      <c r="A19" s="49" t="s">
        <v>104</v>
      </c>
      <c r="B19" s="49"/>
      <c r="C19" s="50">
        <v>48818.37</v>
      </c>
      <c r="D19" s="49" t="s">
        <v>4</v>
      </c>
      <c r="E19" s="50">
        <v>27581</v>
      </c>
    </row>
    <row r="20" spans="1:7" s="46" customFormat="1" ht="15.75" thickBot="1" x14ac:dyDescent="0.3">
      <c r="A20" s="49" t="s">
        <v>105</v>
      </c>
      <c r="B20" s="49"/>
      <c r="C20" s="50">
        <v>56279.92</v>
      </c>
      <c r="D20" s="49" t="s">
        <v>4</v>
      </c>
      <c r="E20" s="50">
        <v>27588.2</v>
      </c>
    </row>
    <row r="21" spans="1:7" ht="29.25" thickBot="1" x14ac:dyDescent="0.3">
      <c r="A21" s="2" t="s">
        <v>16</v>
      </c>
      <c r="B21" s="14" t="e">
        <f>#REF!+#REF!</f>
        <v>#REF!</v>
      </c>
      <c r="C21" s="11">
        <f>C22</f>
        <v>10799.89</v>
      </c>
      <c r="D21" s="15"/>
      <c r="E21" s="12"/>
    </row>
    <row r="22" spans="1:7" s="46" customFormat="1" ht="15.75" thickBot="1" x14ac:dyDescent="0.3">
      <c r="A22" s="49" t="s">
        <v>58</v>
      </c>
      <c r="B22" s="49"/>
      <c r="C22" s="50">
        <v>10799.89</v>
      </c>
      <c r="D22" s="49" t="s">
        <v>13</v>
      </c>
      <c r="E22" s="50">
        <v>167</v>
      </c>
    </row>
    <row r="23" spans="1:7" ht="43.5" thickBot="1" x14ac:dyDescent="0.3">
      <c r="A23" s="2" t="s">
        <v>17</v>
      </c>
      <c r="B23" s="3"/>
      <c r="C23" s="11">
        <f>SUM(C24:C29)</f>
        <v>94054.62</v>
      </c>
      <c r="D23" s="12"/>
      <c r="E23" s="12"/>
    </row>
    <row r="24" spans="1:7" s="46" customFormat="1" ht="15.75" thickBot="1" x14ac:dyDescent="0.3">
      <c r="A24" s="49" t="s">
        <v>59</v>
      </c>
      <c r="B24" s="49"/>
      <c r="C24" s="50">
        <v>3861.48</v>
      </c>
      <c r="D24" s="49" t="s">
        <v>4</v>
      </c>
      <c r="E24" s="50">
        <v>27582</v>
      </c>
    </row>
    <row r="25" spans="1:7" s="46" customFormat="1" ht="15.75" thickBot="1" x14ac:dyDescent="0.3">
      <c r="A25" s="49" t="s">
        <v>60</v>
      </c>
      <c r="B25" s="49"/>
      <c r="C25" s="50">
        <v>4137.3</v>
      </c>
      <c r="D25" s="49" t="s">
        <v>4</v>
      </c>
      <c r="E25" s="50">
        <v>27582</v>
      </c>
    </row>
    <row r="26" spans="1:7" s="46" customFormat="1" ht="15.75" thickBot="1" x14ac:dyDescent="0.3">
      <c r="A26" s="49" t="s">
        <v>114</v>
      </c>
      <c r="B26" s="49"/>
      <c r="C26" s="50">
        <v>3585.66</v>
      </c>
      <c r="D26" s="49" t="s">
        <v>4</v>
      </c>
      <c r="E26" s="50">
        <v>27582</v>
      </c>
    </row>
    <row r="27" spans="1:7" s="46" customFormat="1" ht="15.75" thickBot="1" x14ac:dyDescent="0.3">
      <c r="A27" s="49" t="s">
        <v>115</v>
      </c>
      <c r="B27" s="49"/>
      <c r="C27" s="50">
        <v>3585.66</v>
      </c>
      <c r="D27" s="49" t="s">
        <v>4</v>
      </c>
      <c r="E27" s="50">
        <v>27582</v>
      </c>
    </row>
    <row r="28" spans="1:7" s="46" customFormat="1" ht="15.75" thickBot="1" x14ac:dyDescent="0.3">
      <c r="A28" s="49" t="s">
        <v>120</v>
      </c>
      <c r="B28" s="49"/>
      <c r="C28" s="50">
        <v>39442.26</v>
      </c>
      <c r="D28" s="49" t="s">
        <v>4</v>
      </c>
      <c r="E28" s="50">
        <v>27582</v>
      </c>
    </row>
    <row r="29" spans="1:7" s="46" customFormat="1" ht="15.75" thickBot="1" x14ac:dyDescent="0.3">
      <c r="A29" s="49" t="s">
        <v>121</v>
      </c>
      <c r="B29" s="49"/>
      <c r="C29" s="50">
        <v>39442.26</v>
      </c>
      <c r="D29" s="49" t="s">
        <v>4</v>
      </c>
      <c r="E29" s="50">
        <v>27582</v>
      </c>
    </row>
    <row r="30" spans="1:7" ht="43.5" outlineLevel="1" thickBot="1" x14ac:dyDescent="0.3">
      <c r="A30" s="2" t="s">
        <v>18</v>
      </c>
      <c r="B30" s="16"/>
      <c r="C30" s="17">
        <f>SUM(C31:C46)</f>
        <v>177985.74333333335</v>
      </c>
      <c r="D30" s="18"/>
      <c r="E30" s="18"/>
      <c r="F30" s="13"/>
      <c r="G30" s="13"/>
    </row>
    <row r="31" spans="1:7" s="46" customFormat="1" ht="15.75" thickBot="1" x14ac:dyDescent="0.3">
      <c r="A31" s="49" t="s">
        <v>45</v>
      </c>
      <c r="B31" s="49"/>
      <c r="C31" s="50">
        <v>1429.2</v>
      </c>
      <c r="D31" s="49" t="s">
        <v>44</v>
      </c>
      <c r="E31" s="50">
        <v>18</v>
      </c>
    </row>
    <row r="32" spans="1:7" s="46" customFormat="1" ht="15.75" thickBot="1" x14ac:dyDescent="0.3">
      <c r="A32" s="49" t="s">
        <v>72</v>
      </c>
      <c r="B32" s="49"/>
      <c r="C32" s="50">
        <v>668.46</v>
      </c>
      <c r="D32" s="49" t="s">
        <v>44</v>
      </c>
      <c r="E32" s="50">
        <v>3</v>
      </c>
    </row>
    <row r="33" spans="1:5" s="46" customFormat="1" ht="15.75" thickBot="1" x14ac:dyDescent="0.3">
      <c r="A33" s="49" t="s">
        <v>73</v>
      </c>
      <c r="B33" s="49"/>
      <c r="C33" s="50">
        <v>230.61</v>
      </c>
      <c r="D33" s="49" t="s">
        <v>44</v>
      </c>
      <c r="E33" s="50">
        <v>1</v>
      </c>
    </row>
    <row r="34" spans="1:5" s="46" customFormat="1" ht="15.75" thickBot="1" x14ac:dyDescent="0.3">
      <c r="A34" s="49" t="s">
        <v>74</v>
      </c>
      <c r="B34" s="49"/>
      <c r="C34" s="50">
        <v>82.64</v>
      </c>
      <c r="D34" s="49" t="s">
        <v>44</v>
      </c>
      <c r="E34" s="50">
        <v>1</v>
      </c>
    </row>
    <row r="35" spans="1:5" s="46" customFormat="1" ht="15.75" thickBot="1" x14ac:dyDescent="0.3">
      <c r="A35" s="49" t="s">
        <v>46</v>
      </c>
      <c r="B35" s="49"/>
      <c r="C35" s="50">
        <v>333.38</v>
      </c>
      <c r="D35" s="49" t="s">
        <v>44</v>
      </c>
      <c r="E35" s="50">
        <v>1</v>
      </c>
    </row>
    <row r="36" spans="1:5" s="46" customFormat="1" ht="15.75" thickBot="1" x14ac:dyDescent="0.3">
      <c r="A36" s="49" t="s">
        <v>86</v>
      </c>
      <c r="B36" s="49"/>
      <c r="C36" s="50">
        <v>1090.75</v>
      </c>
      <c r="D36" s="49" t="s">
        <v>5</v>
      </c>
      <c r="E36" s="50">
        <v>5</v>
      </c>
    </row>
    <row r="37" spans="1:5" s="46" customFormat="1" ht="15.75" thickBot="1" x14ac:dyDescent="0.3">
      <c r="A37" s="49" t="s">
        <v>92</v>
      </c>
      <c r="B37" s="49"/>
      <c r="C37" s="50">
        <v>4821.4799999999996</v>
      </c>
      <c r="D37" s="49" t="s">
        <v>44</v>
      </c>
      <c r="E37" s="50">
        <v>1</v>
      </c>
    </row>
    <row r="38" spans="1:5" s="46" customFormat="1" ht="15.75" thickBot="1" x14ac:dyDescent="0.3">
      <c r="A38" s="49" t="s">
        <v>94</v>
      </c>
      <c r="B38" s="49"/>
      <c r="C38" s="50">
        <v>220.73</v>
      </c>
      <c r="D38" s="49" t="s">
        <v>44</v>
      </c>
      <c r="E38" s="50">
        <v>1</v>
      </c>
    </row>
    <row r="39" spans="1:5" s="46" customFormat="1" ht="15.75" thickBot="1" x14ac:dyDescent="0.3">
      <c r="A39" s="49" t="s">
        <v>95</v>
      </c>
      <c r="B39" s="49"/>
      <c r="C39" s="50">
        <v>1327.86</v>
      </c>
      <c r="D39" s="49" t="s">
        <v>4</v>
      </c>
      <c r="E39" s="50">
        <v>1.2</v>
      </c>
    </row>
    <row r="40" spans="1:5" s="46" customFormat="1" ht="15.75" thickBot="1" x14ac:dyDescent="0.3">
      <c r="A40" s="49" t="s">
        <v>110</v>
      </c>
      <c r="B40" s="49"/>
      <c r="C40" s="50">
        <f>96767/1.2</f>
        <v>80639.166666666672</v>
      </c>
      <c r="D40" s="49" t="s">
        <v>111</v>
      </c>
      <c r="E40" s="50">
        <v>2</v>
      </c>
    </row>
    <row r="41" spans="1:5" s="46" customFormat="1" ht="15.75" thickBot="1" x14ac:dyDescent="0.3">
      <c r="A41" s="49" t="s">
        <v>52</v>
      </c>
      <c r="B41" s="49"/>
      <c r="C41" s="50">
        <v>5164.25</v>
      </c>
      <c r="D41" s="49" t="s">
        <v>113</v>
      </c>
      <c r="E41" s="50">
        <v>5</v>
      </c>
    </row>
    <row r="42" spans="1:5" s="46" customFormat="1" ht="15.75" thickBot="1" x14ac:dyDescent="0.3">
      <c r="A42" s="49" t="s">
        <v>118</v>
      </c>
      <c r="B42" s="49"/>
      <c r="C42" s="50">
        <v>8651.67</v>
      </c>
      <c r="D42" s="49" t="s">
        <v>53</v>
      </c>
      <c r="E42" s="50">
        <v>1</v>
      </c>
    </row>
    <row r="43" spans="1:5" s="46" customFormat="1" ht="15.75" thickBot="1" x14ac:dyDescent="0.3">
      <c r="A43" s="49" t="s">
        <v>133</v>
      </c>
      <c r="B43" s="49"/>
      <c r="C43" s="50">
        <f>10382/1.2</f>
        <v>8651.6666666666679</v>
      </c>
      <c r="D43" s="49" t="s">
        <v>53</v>
      </c>
      <c r="E43" s="50">
        <v>1</v>
      </c>
    </row>
    <row r="44" spans="1:5" s="46" customFormat="1" ht="15.75" thickBot="1" x14ac:dyDescent="0.3">
      <c r="A44" s="49" t="s">
        <v>119</v>
      </c>
      <c r="B44" s="49"/>
      <c r="C44" s="50">
        <v>533.88</v>
      </c>
      <c r="D44" s="49" t="s">
        <v>4</v>
      </c>
      <c r="E44" s="50">
        <v>1</v>
      </c>
    </row>
    <row r="45" spans="1:5" s="46" customFormat="1" ht="15.75" thickBot="1" x14ac:dyDescent="0.3">
      <c r="A45" s="49" t="s">
        <v>131</v>
      </c>
      <c r="B45" s="49"/>
      <c r="C45" s="52">
        <v>19000</v>
      </c>
      <c r="D45" s="49" t="s">
        <v>53</v>
      </c>
      <c r="E45" s="52">
        <v>1</v>
      </c>
    </row>
    <row r="46" spans="1:5" s="46" customFormat="1" x14ac:dyDescent="0.25">
      <c r="A46" s="54" t="s">
        <v>134</v>
      </c>
      <c r="B46" s="54"/>
      <c r="C46" s="55">
        <v>45140</v>
      </c>
      <c r="D46" s="54" t="s">
        <v>4</v>
      </c>
      <c r="E46" s="55">
        <v>54.4</v>
      </c>
    </row>
    <row r="47" spans="1:5" s="22" customFormat="1" ht="57.75" outlineLevel="2" thickBot="1" x14ac:dyDescent="0.3">
      <c r="A47" s="2" t="s">
        <v>19</v>
      </c>
      <c r="B47" s="19" t="e">
        <f>SUM(#REF!)</f>
        <v>#REF!</v>
      </c>
      <c r="C47" s="20">
        <f>SUM(C48:C74)</f>
        <v>207619.17333333328</v>
      </c>
      <c r="D47" s="21"/>
      <c r="E47" s="21"/>
    </row>
    <row r="48" spans="1:5" s="46" customFormat="1" ht="15.75" thickBot="1" x14ac:dyDescent="0.3">
      <c r="A48" s="49" t="s">
        <v>64</v>
      </c>
      <c r="B48" s="49"/>
      <c r="C48" s="50">
        <v>491.52</v>
      </c>
      <c r="D48" s="49" t="s">
        <v>49</v>
      </c>
      <c r="E48" s="50">
        <v>1</v>
      </c>
    </row>
    <row r="49" spans="1:5" s="46" customFormat="1" ht="15.75" thickBot="1" x14ac:dyDescent="0.3">
      <c r="A49" s="49" t="s">
        <v>26</v>
      </c>
      <c r="B49" s="49"/>
      <c r="C49" s="50">
        <v>1618.72</v>
      </c>
      <c r="D49" s="49" t="s">
        <v>27</v>
      </c>
      <c r="E49" s="50">
        <v>2</v>
      </c>
    </row>
    <row r="50" spans="1:5" s="46" customFormat="1" ht="15.75" thickBot="1" x14ac:dyDescent="0.3">
      <c r="A50" s="49" t="s">
        <v>65</v>
      </c>
      <c r="B50" s="49"/>
      <c r="C50" s="50">
        <v>409.36</v>
      </c>
      <c r="D50" s="49" t="s">
        <v>27</v>
      </c>
      <c r="E50" s="50">
        <v>1</v>
      </c>
    </row>
    <row r="51" spans="1:5" s="46" customFormat="1" ht="15.75" thickBot="1" x14ac:dyDescent="0.3">
      <c r="A51" s="49" t="s">
        <v>66</v>
      </c>
      <c r="B51" s="49"/>
      <c r="C51" s="50">
        <v>576.87</v>
      </c>
      <c r="D51" s="49" t="s">
        <v>27</v>
      </c>
      <c r="E51" s="50">
        <v>1</v>
      </c>
    </row>
    <row r="52" spans="1:5" s="46" customFormat="1" ht="15.75" thickBot="1" x14ac:dyDescent="0.3">
      <c r="A52" s="49" t="s">
        <v>67</v>
      </c>
      <c r="B52" s="49"/>
      <c r="C52" s="50">
        <v>817.56</v>
      </c>
      <c r="D52" s="49" t="s">
        <v>44</v>
      </c>
      <c r="E52" s="50">
        <v>2</v>
      </c>
    </row>
    <row r="53" spans="1:5" s="46" customFormat="1" ht="15.75" thickBot="1" x14ac:dyDescent="0.3">
      <c r="A53" s="49" t="s">
        <v>68</v>
      </c>
      <c r="B53" s="49"/>
      <c r="C53" s="50">
        <v>19716</v>
      </c>
      <c r="D53" s="49" t="s">
        <v>69</v>
      </c>
      <c r="E53" s="50">
        <v>1</v>
      </c>
    </row>
    <row r="54" spans="1:5" s="46" customFormat="1" ht="15.75" thickBot="1" x14ac:dyDescent="0.3">
      <c r="A54" s="49" t="s">
        <v>70</v>
      </c>
      <c r="B54" s="49"/>
      <c r="C54" s="50">
        <v>2182.31</v>
      </c>
      <c r="D54" s="49" t="s">
        <v>71</v>
      </c>
      <c r="E54" s="50">
        <v>1</v>
      </c>
    </row>
    <row r="55" spans="1:5" s="46" customFormat="1" ht="15.75" thickBot="1" x14ac:dyDescent="0.3">
      <c r="A55" s="49" t="s">
        <v>47</v>
      </c>
      <c r="B55" s="49"/>
      <c r="C55" s="50">
        <v>1525.72</v>
      </c>
      <c r="D55" s="49" t="s">
        <v>37</v>
      </c>
      <c r="E55" s="50">
        <v>4</v>
      </c>
    </row>
    <row r="56" spans="1:5" s="46" customFormat="1" ht="15.75" thickBot="1" x14ac:dyDescent="0.3">
      <c r="A56" s="49" t="s">
        <v>48</v>
      </c>
      <c r="B56" s="49"/>
      <c r="C56" s="50">
        <v>199.29</v>
      </c>
      <c r="D56" s="49" t="s">
        <v>44</v>
      </c>
      <c r="E56" s="50">
        <v>1</v>
      </c>
    </row>
    <row r="57" spans="1:5" s="46" customFormat="1" ht="15.75" thickBot="1" x14ac:dyDescent="0.3">
      <c r="A57" s="49" t="s">
        <v>79</v>
      </c>
      <c r="B57" s="49"/>
      <c r="C57" s="50">
        <v>1117.43</v>
      </c>
      <c r="D57" s="49" t="s">
        <v>44</v>
      </c>
      <c r="E57" s="50">
        <v>1</v>
      </c>
    </row>
    <row r="58" spans="1:5" s="46" customFormat="1" ht="15.75" thickBot="1" x14ac:dyDescent="0.3">
      <c r="A58" s="49" t="s">
        <v>80</v>
      </c>
      <c r="B58" s="49"/>
      <c r="C58" s="50">
        <v>576.87</v>
      </c>
      <c r="D58" s="49" t="s">
        <v>5</v>
      </c>
      <c r="E58" s="50">
        <v>1</v>
      </c>
    </row>
    <row r="59" spans="1:5" s="46" customFormat="1" ht="15.75" thickBot="1" x14ac:dyDescent="0.3">
      <c r="A59" s="49" t="s">
        <v>38</v>
      </c>
      <c r="B59" s="49"/>
      <c r="C59" s="50">
        <v>6549.92</v>
      </c>
      <c r="D59" s="49" t="s">
        <v>5</v>
      </c>
      <c r="E59" s="50">
        <v>47</v>
      </c>
    </row>
    <row r="60" spans="1:5" s="46" customFormat="1" ht="15.75" thickBot="1" x14ac:dyDescent="0.3">
      <c r="A60" s="49" t="s">
        <v>81</v>
      </c>
      <c r="B60" s="49"/>
      <c r="C60" s="50">
        <v>12.07</v>
      </c>
      <c r="D60" s="49" t="s">
        <v>5</v>
      </c>
      <c r="E60" s="50">
        <v>0.1</v>
      </c>
    </row>
    <row r="61" spans="1:5" s="46" customFormat="1" ht="15.75" thickBot="1" x14ac:dyDescent="0.3">
      <c r="A61" s="49" t="s">
        <v>75</v>
      </c>
      <c r="B61" s="49"/>
      <c r="C61" s="50">
        <v>1224.69</v>
      </c>
      <c r="D61" s="49" t="s">
        <v>5</v>
      </c>
      <c r="E61" s="50">
        <v>3</v>
      </c>
    </row>
    <row r="62" spans="1:5" s="46" customFormat="1" ht="15.75" thickBot="1" x14ac:dyDescent="0.3">
      <c r="A62" s="49" t="s">
        <v>76</v>
      </c>
      <c r="B62" s="49"/>
      <c r="C62" s="52">
        <v>84229</v>
      </c>
      <c r="D62" s="49" t="s">
        <v>49</v>
      </c>
      <c r="E62" s="52">
        <v>1</v>
      </c>
    </row>
    <row r="63" spans="1:5" s="46" customFormat="1" ht="15.75" thickBot="1" x14ac:dyDescent="0.3">
      <c r="A63" s="49" t="s">
        <v>76</v>
      </c>
      <c r="B63" s="49"/>
      <c r="C63" s="50">
        <f>9169/1.2</f>
        <v>7640.8333333333339</v>
      </c>
      <c r="D63" s="49" t="s">
        <v>49</v>
      </c>
      <c r="E63" s="50">
        <v>1</v>
      </c>
    </row>
    <row r="64" spans="1:5" s="46" customFormat="1" ht="15.75" thickBot="1" x14ac:dyDescent="0.3">
      <c r="A64" s="49" t="s">
        <v>84</v>
      </c>
      <c r="B64" s="49"/>
      <c r="C64" s="50">
        <v>3505.83</v>
      </c>
      <c r="D64" s="49" t="s">
        <v>85</v>
      </c>
      <c r="E64" s="50">
        <v>1</v>
      </c>
    </row>
    <row r="65" spans="1:5" s="46" customFormat="1" ht="15.75" thickBot="1" x14ac:dyDescent="0.3">
      <c r="A65" s="49" t="s">
        <v>50</v>
      </c>
      <c r="B65" s="49"/>
      <c r="C65" s="50">
        <v>1875.42</v>
      </c>
      <c r="D65" s="49" t="s">
        <v>5</v>
      </c>
      <c r="E65" s="50">
        <v>6</v>
      </c>
    </row>
    <row r="66" spans="1:5" s="46" customFormat="1" ht="15.75" thickBot="1" x14ac:dyDescent="0.3">
      <c r="A66" s="49" t="s">
        <v>87</v>
      </c>
      <c r="B66" s="49"/>
      <c r="C66" s="50">
        <v>546.42999999999995</v>
      </c>
      <c r="D66" s="49" t="s">
        <v>44</v>
      </c>
      <c r="E66" s="50">
        <v>1</v>
      </c>
    </row>
    <row r="67" spans="1:5" s="46" customFormat="1" ht="15.75" thickBot="1" x14ac:dyDescent="0.3">
      <c r="A67" s="49" t="s">
        <v>88</v>
      </c>
      <c r="B67" s="49"/>
      <c r="C67" s="50">
        <v>1046.73</v>
      </c>
      <c r="D67" s="49" t="s">
        <v>89</v>
      </c>
      <c r="E67" s="50">
        <v>1</v>
      </c>
    </row>
    <row r="68" spans="1:5" s="46" customFormat="1" ht="15.75" thickBot="1" x14ac:dyDescent="0.3">
      <c r="A68" s="49" t="s">
        <v>91</v>
      </c>
      <c r="B68" s="49"/>
      <c r="C68" s="50">
        <v>3668.78</v>
      </c>
      <c r="D68" s="49" t="s">
        <v>89</v>
      </c>
      <c r="E68" s="50">
        <v>1</v>
      </c>
    </row>
    <row r="69" spans="1:5" s="46" customFormat="1" ht="15.75" thickBot="1" x14ac:dyDescent="0.3">
      <c r="A69" s="49" t="s">
        <v>51</v>
      </c>
      <c r="B69" s="49"/>
      <c r="C69" s="50">
        <v>36155.86</v>
      </c>
      <c r="D69" s="49" t="s">
        <v>93</v>
      </c>
      <c r="E69" s="50">
        <v>1</v>
      </c>
    </row>
    <row r="70" spans="1:5" s="46" customFormat="1" ht="15.75" thickBot="1" x14ac:dyDescent="0.3">
      <c r="A70" s="49" t="s">
        <v>96</v>
      </c>
      <c r="B70" s="49"/>
      <c r="C70" s="50">
        <v>753.93</v>
      </c>
      <c r="D70" s="49" t="s">
        <v>44</v>
      </c>
      <c r="E70" s="50">
        <v>1</v>
      </c>
    </row>
    <row r="71" spans="1:5" s="46" customFormat="1" ht="15.75" thickBot="1" x14ac:dyDescent="0.3">
      <c r="A71" s="49" t="s">
        <v>97</v>
      </c>
      <c r="B71" s="49"/>
      <c r="C71" s="50">
        <v>17250.71</v>
      </c>
      <c r="D71" s="49" t="s">
        <v>28</v>
      </c>
      <c r="E71" s="50">
        <v>13.5</v>
      </c>
    </row>
    <row r="72" spans="1:5" s="46" customFormat="1" ht="15.75" thickBot="1" x14ac:dyDescent="0.3">
      <c r="A72" s="49" t="s">
        <v>116</v>
      </c>
      <c r="B72" s="49"/>
      <c r="C72" s="50">
        <v>2876.19</v>
      </c>
      <c r="D72" s="49" t="s">
        <v>89</v>
      </c>
      <c r="E72" s="50">
        <v>1</v>
      </c>
    </row>
    <row r="73" spans="1:5" s="46" customFormat="1" ht="15.75" thickBot="1" x14ac:dyDescent="0.3">
      <c r="A73" s="49" t="s">
        <v>117</v>
      </c>
      <c r="B73" s="49"/>
      <c r="C73" s="50">
        <v>1409.58</v>
      </c>
      <c r="D73" s="49" t="s">
        <v>111</v>
      </c>
      <c r="E73" s="50">
        <v>1</v>
      </c>
    </row>
    <row r="74" spans="1:5" s="46" customFormat="1" ht="15.75" thickBot="1" x14ac:dyDescent="0.3">
      <c r="A74" s="49" t="s">
        <v>24</v>
      </c>
      <c r="B74" s="49"/>
      <c r="C74" s="50">
        <v>9641.5499999999993</v>
      </c>
      <c r="D74" s="49" t="s">
        <v>25</v>
      </c>
      <c r="E74" s="50">
        <v>17</v>
      </c>
    </row>
    <row r="75" spans="1:5" s="22" customFormat="1" ht="29.25" outlineLevel="2" thickBot="1" x14ac:dyDescent="0.3">
      <c r="A75" s="2" t="s">
        <v>32</v>
      </c>
      <c r="B75" s="19" t="e">
        <f>#REF!+#REF!</f>
        <v>#REF!</v>
      </c>
      <c r="C75" s="20">
        <f>C76+C77+C78</f>
        <v>51066.94</v>
      </c>
      <c r="D75" s="21"/>
      <c r="E75" s="21"/>
    </row>
    <row r="76" spans="1:5" s="46" customFormat="1" ht="15.75" thickBot="1" x14ac:dyDescent="0.3">
      <c r="A76" s="49" t="s">
        <v>100</v>
      </c>
      <c r="B76" s="49"/>
      <c r="C76" s="50">
        <v>24134.25</v>
      </c>
      <c r="D76" s="49" t="s">
        <v>4</v>
      </c>
      <c r="E76" s="50">
        <v>27582</v>
      </c>
    </row>
    <row r="77" spans="1:5" s="46" customFormat="1" ht="15.75" thickBot="1" x14ac:dyDescent="0.3">
      <c r="A77" s="49" t="s">
        <v>101</v>
      </c>
      <c r="B77" s="49"/>
      <c r="C77" s="50">
        <v>25265.11</v>
      </c>
      <c r="D77" s="49" t="s">
        <v>4</v>
      </c>
      <c r="E77" s="50">
        <v>27582</v>
      </c>
    </row>
    <row r="78" spans="1:5" s="46" customFormat="1" ht="15.75" thickBot="1" x14ac:dyDescent="0.3">
      <c r="A78" s="49" t="s">
        <v>90</v>
      </c>
      <c r="B78" s="49"/>
      <c r="C78" s="50">
        <v>1667.58</v>
      </c>
      <c r="D78" s="49" t="s">
        <v>44</v>
      </c>
      <c r="E78" s="50">
        <v>3.2</v>
      </c>
    </row>
    <row r="79" spans="1:5" s="22" customFormat="1" ht="29.25" outlineLevel="2" thickBot="1" x14ac:dyDescent="0.3">
      <c r="A79" s="2" t="s">
        <v>33</v>
      </c>
      <c r="B79" s="19">
        <f>SUM(B80:B81)</f>
        <v>0</v>
      </c>
      <c r="C79" s="20">
        <f>C80+C81</f>
        <v>226448.22</v>
      </c>
      <c r="D79" s="21"/>
      <c r="E79" s="21"/>
    </row>
    <row r="80" spans="1:5" s="46" customFormat="1" ht="15.75" thickBot="1" x14ac:dyDescent="0.3">
      <c r="A80" s="49" t="s">
        <v>102</v>
      </c>
      <c r="B80" s="49"/>
      <c r="C80" s="50">
        <v>111707.1</v>
      </c>
      <c r="D80" s="49" t="s">
        <v>4</v>
      </c>
      <c r="E80" s="50">
        <v>27582</v>
      </c>
    </row>
    <row r="81" spans="1:5" s="46" customFormat="1" ht="15.75" thickBot="1" x14ac:dyDescent="0.3">
      <c r="A81" s="49" t="s">
        <v>103</v>
      </c>
      <c r="B81" s="49"/>
      <c r="C81" s="50">
        <v>114741.12</v>
      </c>
      <c r="D81" s="49" t="s">
        <v>4</v>
      </c>
      <c r="E81" s="50">
        <v>27582</v>
      </c>
    </row>
    <row r="82" spans="1:5" s="22" customFormat="1" ht="28.5" outlineLevel="2" x14ac:dyDescent="0.25">
      <c r="A82" s="2" t="s">
        <v>34</v>
      </c>
      <c r="B82" s="19" t="e">
        <f>#REF!</f>
        <v>#REF!</v>
      </c>
      <c r="C82" s="20">
        <v>0</v>
      </c>
      <c r="D82" s="21"/>
      <c r="E82" s="21"/>
    </row>
    <row r="83" spans="1:5" s="22" customFormat="1" ht="28.5" outlineLevel="2" x14ac:dyDescent="0.25">
      <c r="A83" s="2" t="s">
        <v>35</v>
      </c>
      <c r="B83" s="19" t="e">
        <f>#REF!+#REF!</f>
        <v>#REF!</v>
      </c>
      <c r="C83" s="20">
        <v>0</v>
      </c>
      <c r="D83" s="21"/>
      <c r="E83" s="21"/>
    </row>
    <row r="84" spans="1:5" s="22" customFormat="1" ht="28.5" outlineLevel="2" x14ac:dyDescent="0.25">
      <c r="A84" s="2" t="s">
        <v>36</v>
      </c>
      <c r="B84" s="19" t="e">
        <f>#REF!</f>
        <v>#REF!</v>
      </c>
      <c r="C84" s="20">
        <v>0</v>
      </c>
      <c r="D84" s="21"/>
      <c r="E84" s="21"/>
    </row>
    <row r="85" spans="1:5" s="22" customFormat="1" ht="29.25" outlineLevel="2" thickBot="1" x14ac:dyDescent="0.3">
      <c r="A85" s="2" t="s">
        <v>20</v>
      </c>
      <c r="B85" s="19" t="e">
        <f>B87+#REF!</f>
        <v>#REF!</v>
      </c>
      <c r="C85" s="20">
        <f>C86+C87</f>
        <v>51578.34</v>
      </c>
      <c r="D85" s="21"/>
      <c r="E85" s="21"/>
    </row>
    <row r="86" spans="1:5" s="46" customFormat="1" ht="15.75" thickBot="1" x14ac:dyDescent="0.3">
      <c r="A86" s="49" t="s">
        <v>98</v>
      </c>
      <c r="B86" s="49"/>
      <c r="C86" s="50">
        <v>25099.62</v>
      </c>
      <c r="D86" s="49" t="s">
        <v>5</v>
      </c>
      <c r="E86" s="50">
        <v>27582</v>
      </c>
    </row>
    <row r="87" spans="1:5" s="46" customFormat="1" ht="15.75" thickBot="1" x14ac:dyDescent="0.3">
      <c r="A87" s="49" t="s">
        <v>99</v>
      </c>
      <c r="B87" s="49"/>
      <c r="C87" s="50">
        <v>26478.720000000001</v>
      </c>
      <c r="D87" s="49" t="s">
        <v>4</v>
      </c>
      <c r="E87" s="50">
        <v>27582</v>
      </c>
    </row>
    <row r="88" spans="1:5" s="22" customFormat="1" ht="43.5" outlineLevel="2" thickBot="1" x14ac:dyDescent="0.3">
      <c r="A88" s="2" t="s">
        <v>21</v>
      </c>
      <c r="B88" s="19" t="e">
        <f>#REF!</f>
        <v>#REF!</v>
      </c>
      <c r="C88" s="20">
        <f>SUM(C89:C91)</f>
        <v>16051.29</v>
      </c>
      <c r="D88" s="21"/>
      <c r="E88" s="21"/>
    </row>
    <row r="89" spans="1:5" s="46" customFormat="1" ht="15.75" thickBot="1" x14ac:dyDescent="0.3">
      <c r="A89" s="49" t="s">
        <v>61</v>
      </c>
      <c r="B89" s="49"/>
      <c r="C89" s="50">
        <v>12133.53</v>
      </c>
      <c r="D89" s="49" t="s">
        <v>4</v>
      </c>
      <c r="E89" s="50">
        <v>4169.6000000000004</v>
      </c>
    </row>
    <row r="90" spans="1:5" s="46" customFormat="1" ht="15.75" thickBot="1" x14ac:dyDescent="0.3">
      <c r="A90" s="49" t="s">
        <v>62</v>
      </c>
      <c r="B90" s="49"/>
      <c r="C90" s="50">
        <v>1272</v>
      </c>
      <c r="D90" s="49" t="s">
        <v>4</v>
      </c>
      <c r="E90" s="50">
        <v>424</v>
      </c>
    </row>
    <row r="91" spans="1:5" s="46" customFormat="1" ht="15.75" thickBot="1" x14ac:dyDescent="0.3">
      <c r="A91" s="49" t="s">
        <v>63</v>
      </c>
      <c r="B91" s="49"/>
      <c r="C91" s="50">
        <v>2645.76</v>
      </c>
      <c r="D91" s="49" t="s">
        <v>4</v>
      </c>
      <c r="E91" s="50">
        <v>1272</v>
      </c>
    </row>
    <row r="92" spans="1:5" s="22" customFormat="1" ht="57.75" outlineLevel="2" thickBot="1" x14ac:dyDescent="0.3">
      <c r="A92" s="2" t="s">
        <v>22</v>
      </c>
      <c r="B92" s="19" t="e">
        <f>SUM(#REF!)</f>
        <v>#REF!</v>
      </c>
      <c r="C92" s="20">
        <f>SUM(C93:C98)</f>
        <v>119057.96</v>
      </c>
      <c r="D92" s="21"/>
      <c r="E92" s="21"/>
    </row>
    <row r="93" spans="1:5" s="46" customFormat="1" ht="15.75" thickBot="1" x14ac:dyDescent="0.3">
      <c r="A93" s="49" t="s">
        <v>77</v>
      </c>
      <c r="B93" s="49"/>
      <c r="C93" s="50">
        <v>468.89</v>
      </c>
      <c r="D93" s="49" t="s">
        <v>4</v>
      </c>
      <c r="E93" s="50">
        <v>27582</v>
      </c>
    </row>
    <row r="94" spans="1:5" s="46" customFormat="1" ht="15.75" thickBot="1" x14ac:dyDescent="0.3">
      <c r="A94" s="49" t="s">
        <v>78</v>
      </c>
      <c r="B94" s="49"/>
      <c r="C94" s="50">
        <v>468.89</v>
      </c>
      <c r="D94" s="49" t="s">
        <v>4</v>
      </c>
      <c r="E94" s="50">
        <v>27582</v>
      </c>
    </row>
    <row r="95" spans="1:5" s="46" customFormat="1" ht="15.75" thickBot="1" x14ac:dyDescent="0.3">
      <c r="A95" s="49" t="s">
        <v>106</v>
      </c>
      <c r="B95" s="49"/>
      <c r="C95" s="50">
        <v>51300.66</v>
      </c>
      <c r="D95" s="49" t="s">
        <v>4</v>
      </c>
      <c r="E95" s="50">
        <v>27581</v>
      </c>
    </row>
    <row r="96" spans="1:5" s="46" customFormat="1" ht="15.75" thickBot="1" x14ac:dyDescent="0.3">
      <c r="A96" s="49" t="s">
        <v>107</v>
      </c>
      <c r="B96" s="49"/>
      <c r="C96" s="50">
        <v>54715.92</v>
      </c>
      <c r="D96" s="49" t="s">
        <v>4</v>
      </c>
      <c r="E96" s="50">
        <v>26055.200000000001</v>
      </c>
    </row>
    <row r="97" spans="1:6" s="46" customFormat="1" ht="15.75" thickBot="1" x14ac:dyDescent="0.3">
      <c r="A97" s="49" t="s">
        <v>112</v>
      </c>
      <c r="B97" s="49"/>
      <c r="C97" s="50">
        <v>1461.94</v>
      </c>
      <c r="D97" s="49" t="s">
        <v>44</v>
      </c>
      <c r="E97" s="50">
        <v>1</v>
      </c>
    </row>
    <row r="98" spans="1:6" s="46" customFormat="1" ht="15.75" thickBot="1" x14ac:dyDescent="0.3">
      <c r="A98" s="49" t="s">
        <v>82</v>
      </c>
      <c r="B98" s="49"/>
      <c r="C98" s="50">
        <v>10641.66</v>
      </c>
      <c r="D98" s="49" t="s">
        <v>83</v>
      </c>
      <c r="E98" s="50">
        <v>1</v>
      </c>
    </row>
    <row r="99" spans="1:6" x14ac:dyDescent="0.25">
      <c r="A99" s="2" t="s">
        <v>23</v>
      </c>
      <c r="B99" s="19">
        <f>B100</f>
        <v>3915.2542372881358</v>
      </c>
      <c r="C99" s="20">
        <f>C100</f>
        <v>4620</v>
      </c>
      <c r="D99" s="21"/>
      <c r="E99" s="21"/>
    </row>
    <row r="100" spans="1:6" s="22" customFormat="1" ht="45" outlineLevel="2" x14ac:dyDescent="0.25">
      <c r="A100" s="23" t="s">
        <v>8</v>
      </c>
      <c r="B100" s="24">
        <f>C100/1.18</f>
        <v>3915.2542372881358</v>
      </c>
      <c r="C100" s="25">
        <f>E100*5*12</f>
        <v>4620</v>
      </c>
      <c r="D100" s="15" t="s">
        <v>6</v>
      </c>
      <c r="E100" s="25">
        <v>77</v>
      </c>
    </row>
    <row r="101" spans="1:6" s="22" customFormat="1" outlineLevel="2" x14ac:dyDescent="0.25">
      <c r="A101" s="26" t="s">
        <v>127</v>
      </c>
      <c r="B101" s="27" t="e">
        <f>B15+B18+B21+#REF!+B47+B75+B79+B82+B83+B84+B85+B88+B92+B99</f>
        <v>#REF!</v>
      </c>
      <c r="C101" s="20">
        <f>C15++C18+C21+C23+C30+C47+C75+C79+C83+C84+C85+C88+C92</f>
        <v>1282347.2066666668</v>
      </c>
      <c r="D101" s="21" t="s">
        <v>54</v>
      </c>
      <c r="E101" s="21"/>
    </row>
    <row r="102" spans="1:6" s="22" customFormat="1" outlineLevel="2" x14ac:dyDescent="0.25">
      <c r="A102" s="26" t="s">
        <v>128</v>
      </c>
      <c r="B102" s="28"/>
      <c r="C102" s="20">
        <f>C101*1.2+C99</f>
        <v>1543436.648</v>
      </c>
      <c r="D102" s="21" t="s">
        <v>54</v>
      </c>
      <c r="E102" s="21"/>
    </row>
    <row r="103" spans="1:6" s="22" customFormat="1" outlineLevel="2" x14ac:dyDescent="0.25">
      <c r="A103" s="26" t="s">
        <v>129</v>
      </c>
      <c r="B103" s="28"/>
      <c r="C103" s="20">
        <f>C5+C8-C102</f>
        <v>1377187.5619999999</v>
      </c>
      <c r="D103" s="21" t="s">
        <v>54</v>
      </c>
      <c r="E103" s="21"/>
    </row>
    <row r="104" spans="1:6" s="22" customFormat="1" ht="28.5" outlineLevel="2" x14ac:dyDescent="0.25">
      <c r="A104" s="2" t="s">
        <v>130</v>
      </c>
      <c r="B104" s="19"/>
      <c r="C104" s="20">
        <f>C103+C7</f>
        <v>988975.14199999999</v>
      </c>
      <c r="D104" s="21" t="s">
        <v>54</v>
      </c>
      <c r="E104" s="21"/>
    </row>
    <row r="105" spans="1:6" s="22" customFormat="1" outlineLevel="2" x14ac:dyDescent="0.25">
      <c r="A105" s="29"/>
      <c r="B105" s="30"/>
      <c r="C105" s="31"/>
      <c r="D105" s="31"/>
      <c r="E105" s="31"/>
    </row>
    <row r="106" spans="1:6" s="22" customFormat="1" outlineLevel="2" x14ac:dyDescent="0.25">
      <c r="A106" s="29"/>
      <c r="B106" s="30"/>
      <c r="C106" s="31"/>
      <c r="D106" s="31"/>
      <c r="E106" s="31"/>
    </row>
    <row r="107" spans="1:6" x14ac:dyDescent="0.25">
      <c r="A107" s="32"/>
      <c r="B107" s="33"/>
      <c r="C107" s="34"/>
      <c r="D107" s="35"/>
      <c r="E107" s="35"/>
    </row>
    <row r="108" spans="1:6" x14ac:dyDescent="0.25">
      <c r="A108" s="36"/>
      <c r="B108" s="37"/>
      <c r="C108" s="38"/>
      <c r="D108" s="38"/>
      <c r="E108" s="38"/>
    </row>
    <row r="109" spans="1:6" s="22" customFormat="1" outlineLevel="2" x14ac:dyDescent="0.25">
      <c r="A109" s="29"/>
      <c r="B109" s="30"/>
      <c r="C109" s="31"/>
      <c r="D109" s="31"/>
      <c r="E109" s="31"/>
    </row>
    <row r="110" spans="1:6" x14ac:dyDescent="0.25">
      <c r="A110" s="32"/>
      <c r="B110" s="39"/>
      <c r="C110" s="34"/>
      <c r="D110" s="35"/>
      <c r="E110" s="35"/>
      <c r="F110" s="13"/>
    </row>
    <row r="111" spans="1:6" ht="16.5" customHeight="1" x14ac:dyDescent="0.25">
      <c r="A111" s="32"/>
      <c r="B111" s="40"/>
      <c r="C111" s="34"/>
      <c r="D111" s="35"/>
      <c r="E111" s="35"/>
    </row>
    <row r="112" spans="1:6" x14ac:dyDescent="0.25">
      <c r="A112" s="32"/>
      <c r="B112" s="40"/>
      <c r="C112" s="34"/>
      <c r="D112" s="35"/>
      <c r="E112" s="35"/>
    </row>
    <row r="113" spans="1:5" x14ac:dyDescent="0.25">
      <c r="A113" s="32"/>
      <c r="B113" s="40"/>
      <c r="C113" s="34"/>
      <c r="D113" s="34"/>
      <c r="E113" s="35"/>
    </row>
  </sheetData>
  <mergeCells count="4">
    <mergeCell ref="A1:E1"/>
    <mergeCell ref="A14:E14"/>
    <mergeCell ref="C2:E2"/>
    <mergeCell ref="A4:E4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104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5"/>
  <sheetViews>
    <sheetView workbookViewId="0">
      <selection activeCell="C75" sqref="C75"/>
    </sheetView>
  </sheetViews>
  <sheetFormatPr defaultRowHeight="15" x14ac:dyDescent="0.25"/>
  <cols>
    <col min="1" max="1" width="70.5703125" style="46" customWidth="1"/>
    <col min="2" max="2" width="70.5703125" style="46" hidden="1" customWidth="1"/>
    <col min="3" max="3" width="12.5703125" style="46" customWidth="1"/>
    <col min="4" max="4" width="20.5703125" style="46" customWidth="1"/>
    <col min="5" max="5" width="12.5703125" style="46" customWidth="1"/>
    <col min="6" max="16384" width="9.140625" style="46"/>
  </cols>
  <sheetData>
    <row r="2" spans="1:5" x14ac:dyDescent="0.25">
      <c r="A2" s="46" t="s">
        <v>55</v>
      </c>
    </row>
    <row r="3" spans="1:5" x14ac:dyDescent="0.25">
      <c r="A3" s="46" t="s">
        <v>56</v>
      </c>
    </row>
    <row r="4" spans="1:5" ht="15.75" thickBot="1" x14ac:dyDescent="0.3"/>
    <row r="5" spans="1:5" ht="15.75" thickBot="1" x14ac:dyDescent="0.3">
      <c r="A5" s="47" t="s">
        <v>41</v>
      </c>
      <c r="B5" s="47"/>
      <c r="C5" s="47" t="s">
        <v>57</v>
      </c>
      <c r="D5" s="47" t="s">
        <v>40</v>
      </c>
      <c r="E5" s="47" t="s">
        <v>39</v>
      </c>
    </row>
    <row r="6" spans="1:5" ht="15.75" thickBot="1" x14ac:dyDescent="0.3">
      <c r="A6" s="49" t="s">
        <v>58</v>
      </c>
      <c r="B6" s="49"/>
      <c r="C6" s="52">
        <v>10799.89</v>
      </c>
      <c r="D6" s="49" t="s">
        <v>13</v>
      </c>
      <c r="E6" s="52">
        <v>167</v>
      </c>
    </row>
    <row r="7" spans="1:5" ht="15.75" thickBot="1" x14ac:dyDescent="0.3">
      <c r="A7" s="49" t="s">
        <v>24</v>
      </c>
      <c r="B7" s="49"/>
      <c r="C7" s="52">
        <v>9641.5499999999993</v>
      </c>
      <c r="D7" s="49" t="s">
        <v>25</v>
      </c>
      <c r="E7" s="52">
        <v>17</v>
      </c>
    </row>
    <row r="8" spans="1:5" ht="15.75" thickBot="1" x14ac:dyDescent="0.3">
      <c r="A8" s="49" t="s">
        <v>59</v>
      </c>
      <c r="B8" s="49"/>
      <c r="C8" s="52">
        <v>3861.48</v>
      </c>
      <c r="D8" s="49" t="s">
        <v>4</v>
      </c>
      <c r="E8" s="52">
        <v>27582</v>
      </c>
    </row>
    <row r="9" spans="1:5" ht="15.75" thickBot="1" x14ac:dyDescent="0.3">
      <c r="A9" s="49" t="s">
        <v>60</v>
      </c>
      <c r="B9" s="49"/>
      <c r="C9" s="52">
        <v>4137.3</v>
      </c>
      <c r="D9" s="49" t="s">
        <v>4</v>
      </c>
      <c r="E9" s="52">
        <v>27582</v>
      </c>
    </row>
    <row r="10" spans="1:5" ht="15.75" thickBot="1" x14ac:dyDescent="0.3">
      <c r="A10" s="49" t="s">
        <v>61</v>
      </c>
      <c r="B10" s="49"/>
      <c r="C10" s="52">
        <v>12133.53</v>
      </c>
      <c r="D10" s="49" t="s">
        <v>4</v>
      </c>
      <c r="E10" s="52">
        <v>4169.6000000000004</v>
      </c>
    </row>
    <row r="11" spans="1:5" ht="15.75" thickBot="1" x14ac:dyDescent="0.3">
      <c r="A11" s="49" t="s">
        <v>62</v>
      </c>
      <c r="B11" s="49"/>
      <c r="C11" s="52">
        <v>1272</v>
      </c>
      <c r="D11" s="49" t="s">
        <v>4</v>
      </c>
      <c r="E11" s="52">
        <v>424</v>
      </c>
    </row>
    <row r="12" spans="1:5" ht="15.75" thickBot="1" x14ac:dyDescent="0.3">
      <c r="A12" s="49" t="s">
        <v>63</v>
      </c>
      <c r="B12" s="49"/>
      <c r="C12" s="52">
        <v>2645.76</v>
      </c>
      <c r="D12" s="49" t="s">
        <v>4</v>
      </c>
      <c r="E12" s="52">
        <v>1272</v>
      </c>
    </row>
    <row r="13" spans="1:5" ht="15.75" thickBot="1" x14ac:dyDescent="0.3">
      <c r="A13" s="49" t="s">
        <v>64</v>
      </c>
      <c r="B13" s="49"/>
      <c r="C13" s="52">
        <v>491.52</v>
      </c>
      <c r="D13" s="49" t="s">
        <v>49</v>
      </c>
      <c r="E13" s="52">
        <v>1</v>
      </c>
    </row>
    <row r="14" spans="1:5" ht="15.75" thickBot="1" x14ac:dyDescent="0.3">
      <c r="A14" s="49" t="s">
        <v>26</v>
      </c>
      <c r="B14" s="49"/>
      <c r="C14" s="52">
        <v>1618.72</v>
      </c>
      <c r="D14" s="49" t="s">
        <v>27</v>
      </c>
      <c r="E14" s="52">
        <v>2</v>
      </c>
    </row>
    <row r="15" spans="1:5" ht="15.75" thickBot="1" x14ac:dyDescent="0.3">
      <c r="A15" s="49" t="s">
        <v>65</v>
      </c>
      <c r="B15" s="49"/>
      <c r="C15" s="52">
        <v>409.36</v>
      </c>
      <c r="D15" s="49" t="s">
        <v>27</v>
      </c>
      <c r="E15" s="52">
        <v>1</v>
      </c>
    </row>
    <row r="16" spans="1:5" ht="15.75" thickBot="1" x14ac:dyDescent="0.3">
      <c r="A16" s="49" t="s">
        <v>66</v>
      </c>
      <c r="B16" s="49"/>
      <c r="C16" s="52">
        <v>576.87</v>
      </c>
      <c r="D16" s="49" t="s">
        <v>27</v>
      </c>
      <c r="E16" s="52">
        <v>1</v>
      </c>
    </row>
    <row r="17" spans="1:5" ht="15.75" thickBot="1" x14ac:dyDescent="0.3">
      <c r="A17" s="49" t="s">
        <v>67</v>
      </c>
      <c r="B17" s="49"/>
      <c r="C17" s="52">
        <v>817.56</v>
      </c>
      <c r="D17" s="49" t="s">
        <v>44</v>
      </c>
      <c r="E17" s="52">
        <v>2</v>
      </c>
    </row>
    <row r="18" spans="1:5" ht="15.75" thickBot="1" x14ac:dyDescent="0.3">
      <c r="A18" s="49" t="s">
        <v>68</v>
      </c>
      <c r="B18" s="49"/>
      <c r="C18" s="52">
        <v>19716</v>
      </c>
      <c r="D18" s="49" t="s">
        <v>69</v>
      </c>
      <c r="E18" s="52">
        <v>1</v>
      </c>
    </row>
    <row r="19" spans="1:5" ht="15.75" thickBot="1" x14ac:dyDescent="0.3">
      <c r="A19" s="49" t="s">
        <v>70</v>
      </c>
      <c r="B19" s="49"/>
      <c r="C19" s="52">
        <v>2182.31</v>
      </c>
      <c r="D19" s="49" t="s">
        <v>71</v>
      </c>
      <c r="E19" s="52">
        <v>1</v>
      </c>
    </row>
    <row r="20" spans="1:5" ht="15.75" thickBot="1" x14ac:dyDescent="0.3">
      <c r="A20" s="49" t="s">
        <v>45</v>
      </c>
      <c r="B20" s="49"/>
      <c r="C20" s="52">
        <v>1429.2</v>
      </c>
      <c r="D20" s="49" t="s">
        <v>44</v>
      </c>
      <c r="E20" s="52">
        <v>18</v>
      </c>
    </row>
    <row r="21" spans="1:5" ht="15.75" thickBot="1" x14ac:dyDescent="0.3">
      <c r="A21" s="49" t="s">
        <v>72</v>
      </c>
      <c r="B21" s="49"/>
      <c r="C21" s="52">
        <v>668.46</v>
      </c>
      <c r="D21" s="49" t="s">
        <v>44</v>
      </c>
      <c r="E21" s="52">
        <v>3</v>
      </c>
    </row>
    <row r="22" spans="1:5" ht="15.75" thickBot="1" x14ac:dyDescent="0.3">
      <c r="A22" s="49" t="s">
        <v>73</v>
      </c>
      <c r="B22" s="49"/>
      <c r="C22" s="52">
        <v>230.61</v>
      </c>
      <c r="D22" s="49" t="s">
        <v>44</v>
      </c>
      <c r="E22" s="52">
        <v>1</v>
      </c>
    </row>
    <row r="23" spans="1:5" ht="15.75" thickBot="1" x14ac:dyDescent="0.3">
      <c r="A23" s="49" t="s">
        <v>74</v>
      </c>
      <c r="B23" s="49"/>
      <c r="C23" s="52">
        <v>82.64</v>
      </c>
      <c r="D23" s="49" t="s">
        <v>44</v>
      </c>
      <c r="E23" s="52">
        <v>1</v>
      </c>
    </row>
    <row r="24" spans="1:5" ht="15.75" thickBot="1" x14ac:dyDescent="0.3">
      <c r="A24" s="49" t="s">
        <v>75</v>
      </c>
      <c r="B24" s="49"/>
      <c r="C24" s="52">
        <v>1224.69</v>
      </c>
      <c r="D24" s="49" t="s">
        <v>5</v>
      </c>
      <c r="E24" s="52">
        <v>3</v>
      </c>
    </row>
    <row r="25" spans="1:5" ht="15.75" thickBot="1" x14ac:dyDescent="0.3">
      <c r="A25" s="49" t="s">
        <v>76</v>
      </c>
      <c r="B25" s="49"/>
      <c r="C25" s="52">
        <v>168458</v>
      </c>
      <c r="D25" s="49" t="s">
        <v>49</v>
      </c>
      <c r="E25" s="52">
        <v>2</v>
      </c>
    </row>
    <row r="26" spans="1:5" ht="15.75" thickBot="1" x14ac:dyDescent="0.3">
      <c r="A26" s="49" t="s">
        <v>46</v>
      </c>
      <c r="B26" s="49"/>
      <c r="C26" s="52">
        <v>333.38</v>
      </c>
      <c r="D26" s="49" t="s">
        <v>44</v>
      </c>
      <c r="E26" s="52">
        <v>1</v>
      </c>
    </row>
    <row r="27" spans="1:5" ht="15.75" thickBot="1" x14ac:dyDescent="0.3">
      <c r="A27" s="49" t="s">
        <v>77</v>
      </c>
      <c r="B27" s="49"/>
      <c r="C27" s="52">
        <v>468.89</v>
      </c>
      <c r="D27" s="49" t="s">
        <v>4</v>
      </c>
      <c r="E27" s="52">
        <v>27582</v>
      </c>
    </row>
    <row r="28" spans="1:5" ht="15.75" thickBot="1" x14ac:dyDescent="0.3">
      <c r="A28" s="49" t="s">
        <v>78</v>
      </c>
      <c r="B28" s="49"/>
      <c r="C28" s="52">
        <v>468.89</v>
      </c>
      <c r="D28" s="49" t="s">
        <v>4</v>
      </c>
      <c r="E28" s="52">
        <v>27582</v>
      </c>
    </row>
    <row r="29" spans="1:5" ht="15.75" thickBot="1" x14ac:dyDescent="0.3">
      <c r="A29" s="49" t="s">
        <v>47</v>
      </c>
      <c r="B29" s="49"/>
      <c r="C29" s="52">
        <v>1525.72</v>
      </c>
      <c r="D29" s="49" t="s">
        <v>37</v>
      </c>
      <c r="E29" s="52">
        <v>4</v>
      </c>
    </row>
    <row r="30" spans="1:5" ht="15.75" thickBot="1" x14ac:dyDescent="0.3">
      <c r="A30" s="49" t="s">
        <v>48</v>
      </c>
      <c r="B30" s="49"/>
      <c r="C30" s="52">
        <v>199.29</v>
      </c>
      <c r="D30" s="49" t="s">
        <v>44</v>
      </c>
      <c r="E30" s="52">
        <v>1</v>
      </c>
    </row>
    <row r="31" spans="1:5" ht="15.75" thickBot="1" x14ac:dyDescent="0.3">
      <c r="A31" s="49" t="s">
        <v>79</v>
      </c>
      <c r="B31" s="49"/>
      <c r="C31" s="52">
        <v>1117.43</v>
      </c>
      <c r="D31" s="49" t="s">
        <v>44</v>
      </c>
      <c r="E31" s="52">
        <v>1</v>
      </c>
    </row>
    <row r="32" spans="1:5" ht="15.75" thickBot="1" x14ac:dyDescent="0.3">
      <c r="A32" s="49" t="s">
        <v>80</v>
      </c>
      <c r="B32" s="49"/>
      <c r="C32" s="52">
        <v>576.87</v>
      </c>
      <c r="D32" s="49" t="s">
        <v>5</v>
      </c>
      <c r="E32" s="52">
        <v>1</v>
      </c>
    </row>
    <row r="33" spans="1:5" ht="15.75" thickBot="1" x14ac:dyDescent="0.3">
      <c r="A33" s="49" t="s">
        <v>38</v>
      </c>
      <c r="B33" s="49"/>
      <c r="C33" s="52">
        <v>6549.92</v>
      </c>
      <c r="D33" s="49" t="s">
        <v>5</v>
      </c>
      <c r="E33" s="52">
        <v>47</v>
      </c>
    </row>
    <row r="34" spans="1:5" ht="15.75" thickBot="1" x14ac:dyDescent="0.3">
      <c r="A34" s="49" t="s">
        <v>81</v>
      </c>
      <c r="B34" s="49"/>
      <c r="C34" s="52">
        <v>12.07</v>
      </c>
      <c r="D34" s="49" t="s">
        <v>5</v>
      </c>
      <c r="E34" s="52">
        <v>0.1</v>
      </c>
    </row>
    <row r="35" spans="1:5" ht="15.75" thickBot="1" x14ac:dyDescent="0.3">
      <c r="A35" s="49" t="s">
        <v>82</v>
      </c>
      <c r="B35" s="49"/>
      <c r="C35" s="52">
        <v>10641.66</v>
      </c>
      <c r="D35" s="49" t="s">
        <v>83</v>
      </c>
      <c r="E35" s="52">
        <v>1</v>
      </c>
    </row>
    <row r="36" spans="1:5" ht="15.75" thickBot="1" x14ac:dyDescent="0.3">
      <c r="A36" s="49" t="s">
        <v>84</v>
      </c>
      <c r="B36" s="49"/>
      <c r="C36" s="52">
        <v>3505.83</v>
      </c>
      <c r="D36" s="49" t="s">
        <v>85</v>
      </c>
      <c r="E36" s="52">
        <v>1</v>
      </c>
    </row>
    <row r="37" spans="1:5" ht="15.75" thickBot="1" x14ac:dyDescent="0.3">
      <c r="A37" s="49" t="s">
        <v>86</v>
      </c>
      <c r="B37" s="49"/>
      <c r="C37" s="52">
        <v>1090.75</v>
      </c>
      <c r="D37" s="49" t="s">
        <v>5</v>
      </c>
      <c r="E37" s="52">
        <v>5</v>
      </c>
    </row>
    <row r="38" spans="1:5" ht="15.75" thickBot="1" x14ac:dyDescent="0.3">
      <c r="A38" s="49" t="s">
        <v>50</v>
      </c>
      <c r="B38" s="49"/>
      <c r="C38" s="52">
        <v>1875.42</v>
      </c>
      <c r="D38" s="49" t="s">
        <v>5</v>
      </c>
      <c r="E38" s="52">
        <v>6</v>
      </c>
    </row>
    <row r="39" spans="1:5" ht="15.75" thickBot="1" x14ac:dyDescent="0.3">
      <c r="A39" s="49" t="s">
        <v>87</v>
      </c>
      <c r="B39" s="49"/>
      <c r="C39" s="52">
        <v>546.42999999999995</v>
      </c>
      <c r="D39" s="49" t="s">
        <v>44</v>
      </c>
      <c r="E39" s="52">
        <v>1</v>
      </c>
    </row>
    <row r="40" spans="1:5" ht="15.75" thickBot="1" x14ac:dyDescent="0.3">
      <c r="A40" s="49" t="s">
        <v>88</v>
      </c>
      <c r="B40" s="49"/>
      <c r="C40" s="52">
        <v>1046.73</v>
      </c>
      <c r="D40" s="49" t="s">
        <v>89</v>
      </c>
      <c r="E40" s="52">
        <v>1</v>
      </c>
    </row>
    <row r="41" spans="1:5" ht="15.75" thickBot="1" x14ac:dyDescent="0.3">
      <c r="A41" s="49" t="s">
        <v>90</v>
      </c>
      <c r="B41" s="49"/>
      <c r="C41" s="52">
        <v>1667.58</v>
      </c>
      <c r="D41" s="49" t="s">
        <v>44</v>
      </c>
      <c r="E41" s="52">
        <v>3.2</v>
      </c>
    </row>
    <row r="42" spans="1:5" ht="15.75" thickBot="1" x14ac:dyDescent="0.3">
      <c r="A42" s="49" t="s">
        <v>91</v>
      </c>
      <c r="B42" s="49"/>
      <c r="C42" s="52">
        <v>3668.78</v>
      </c>
      <c r="D42" s="49" t="s">
        <v>89</v>
      </c>
      <c r="E42" s="52">
        <v>1</v>
      </c>
    </row>
    <row r="43" spans="1:5" ht="15.75" thickBot="1" x14ac:dyDescent="0.3">
      <c r="A43" s="49" t="s">
        <v>92</v>
      </c>
      <c r="B43" s="49"/>
      <c r="C43" s="52">
        <v>4821.4799999999996</v>
      </c>
      <c r="D43" s="49" t="s">
        <v>44</v>
      </c>
      <c r="E43" s="52">
        <v>1</v>
      </c>
    </row>
    <row r="44" spans="1:5" ht="15.75" thickBot="1" x14ac:dyDescent="0.3">
      <c r="A44" s="49" t="s">
        <v>51</v>
      </c>
      <c r="B44" s="49"/>
      <c r="C44" s="52">
        <v>36155.86</v>
      </c>
      <c r="D44" s="49" t="s">
        <v>93</v>
      </c>
      <c r="E44" s="52">
        <v>1</v>
      </c>
    </row>
    <row r="45" spans="1:5" ht="15.75" thickBot="1" x14ac:dyDescent="0.3">
      <c r="A45" s="49" t="s">
        <v>94</v>
      </c>
      <c r="B45" s="49"/>
      <c r="C45" s="52">
        <v>220.73</v>
      </c>
      <c r="D45" s="49" t="s">
        <v>44</v>
      </c>
      <c r="E45" s="52">
        <v>1</v>
      </c>
    </row>
    <row r="46" spans="1:5" ht="15.75" thickBot="1" x14ac:dyDescent="0.3">
      <c r="A46" s="49" t="s">
        <v>95</v>
      </c>
      <c r="B46" s="49"/>
      <c r="C46" s="52">
        <v>1327.86</v>
      </c>
      <c r="D46" s="49" t="s">
        <v>4</v>
      </c>
      <c r="E46" s="52">
        <v>1.2</v>
      </c>
    </row>
    <row r="47" spans="1:5" ht="15.75" thickBot="1" x14ac:dyDescent="0.3">
      <c r="A47" s="49" t="s">
        <v>96</v>
      </c>
      <c r="B47" s="49"/>
      <c r="C47" s="52">
        <v>753.93</v>
      </c>
      <c r="D47" s="49" t="s">
        <v>44</v>
      </c>
      <c r="E47" s="52">
        <v>1</v>
      </c>
    </row>
    <row r="48" spans="1:5" ht="15.75" thickBot="1" x14ac:dyDescent="0.3">
      <c r="A48" s="49" t="s">
        <v>97</v>
      </c>
      <c r="B48" s="49"/>
      <c r="C48" s="52">
        <v>17250.71</v>
      </c>
      <c r="D48" s="49" t="s">
        <v>28</v>
      </c>
      <c r="E48" s="52">
        <v>13.5</v>
      </c>
    </row>
    <row r="49" spans="1:5" ht="15.75" thickBot="1" x14ac:dyDescent="0.3">
      <c r="A49" s="49" t="s">
        <v>98</v>
      </c>
      <c r="B49" s="49"/>
      <c r="C49" s="52">
        <v>25099.62</v>
      </c>
      <c r="D49" s="49" t="s">
        <v>5</v>
      </c>
      <c r="E49" s="52">
        <v>27582</v>
      </c>
    </row>
    <row r="50" spans="1:5" ht="15.75" thickBot="1" x14ac:dyDescent="0.3">
      <c r="A50" s="49" t="s">
        <v>99</v>
      </c>
      <c r="B50" s="49"/>
      <c r="C50" s="52">
        <v>26478.720000000001</v>
      </c>
      <c r="D50" s="49" t="s">
        <v>4</v>
      </c>
      <c r="E50" s="52">
        <v>27582</v>
      </c>
    </row>
    <row r="51" spans="1:5" ht="15.75" thickBot="1" x14ac:dyDescent="0.3">
      <c r="A51" s="49" t="s">
        <v>100</v>
      </c>
      <c r="B51" s="49"/>
      <c r="C51" s="52">
        <v>24134.25</v>
      </c>
      <c r="D51" s="49" t="s">
        <v>4</v>
      </c>
      <c r="E51" s="52">
        <v>27582</v>
      </c>
    </row>
    <row r="52" spans="1:5" ht="15.75" thickBot="1" x14ac:dyDescent="0.3">
      <c r="A52" s="49" t="s">
        <v>101</v>
      </c>
      <c r="B52" s="49"/>
      <c r="C52" s="52">
        <v>25265.11</v>
      </c>
      <c r="D52" s="49" t="s">
        <v>4</v>
      </c>
      <c r="E52" s="52">
        <v>27582</v>
      </c>
    </row>
    <row r="53" spans="1:5" ht="15.75" thickBot="1" x14ac:dyDescent="0.3">
      <c r="A53" s="49" t="s">
        <v>102</v>
      </c>
      <c r="B53" s="49"/>
      <c r="C53" s="52">
        <v>111707.1</v>
      </c>
      <c r="D53" s="49" t="s">
        <v>4</v>
      </c>
      <c r="E53" s="52">
        <v>27582</v>
      </c>
    </row>
    <row r="54" spans="1:5" ht="15.75" thickBot="1" x14ac:dyDescent="0.3">
      <c r="A54" s="49" t="s">
        <v>103</v>
      </c>
      <c r="B54" s="49"/>
      <c r="C54" s="52">
        <v>114741.12</v>
      </c>
      <c r="D54" s="49" t="s">
        <v>4</v>
      </c>
      <c r="E54" s="52">
        <v>27582</v>
      </c>
    </row>
    <row r="55" spans="1:5" ht="15.75" thickBot="1" x14ac:dyDescent="0.3">
      <c r="A55" s="49" t="s">
        <v>104</v>
      </c>
      <c r="B55" s="49"/>
      <c r="C55" s="52">
        <v>48818.37</v>
      </c>
      <c r="D55" s="49" t="s">
        <v>4</v>
      </c>
      <c r="E55" s="52">
        <v>27581</v>
      </c>
    </row>
    <row r="56" spans="1:5" ht="15.75" thickBot="1" x14ac:dyDescent="0.3">
      <c r="A56" s="49" t="s">
        <v>105</v>
      </c>
      <c r="B56" s="49"/>
      <c r="C56" s="52">
        <v>56279.92</v>
      </c>
      <c r="D56" s="49" t="s">
        <v>4</v>
      </c>
      <c r="E56" s="52">
        <v>27588.2</v>
      </c>
    </row>
    <row r="57" spans="1:5" ht="15.75" thickBot="1" x14ac:dyDescent="0.3">
      <c r="A57" s="49" t="s">
        <v>106</v>
      </c>
      <c r="B57" s="49"/>
      <c r="C57" s="52">
        <v>51300.66</v>
      </c>
      <c r="D57" s="49" t="s">
        <v>4</v>
      </c>
      <c r="E57" s="52">
        <v>27581</v>
      </c>
    </row>
    <row r="58" spans="1:5" ht="15.75" thickBot="1" x14ac:dyDescent="0.3">
      <c r="A58" s="49" t="s">
        <v>107</v>
      </c>
      <c r="B58" s="49"/>
      <c r="C58" s="52">
        <v>54715.92</v>
      </c>
      <c r="D58" s="49" t="s">
        <v>4</v>
      </c>
      <c r="E58" s="52">
        <v>26055.200000000001</v>
      </c>
    </row>
    <row r="59" spans="1:5" ht="15.75" thickBot="1" x14ac:dyDescent="0.3">
      <c r="A59" s="49" t="s">
        <v>108</v>
      </c>
      <c r="B59" s="49"/>
      <c r="C59" s="52">
        <v>108948.9</v>
      </c>
      <c r="D59" s="49" t="s">
        <v>5</v>
      </c>
      <c r="E59" s="52">
        <v>27582</v>
      </c>
    </row>
    <row r="60" spans="1:5" ht="15.75" thickBot="1" x14ac:dyDescent="0.3">
      <c r="A60" s="49" t="s">
        <v>109</v>
      </c>
      <c r="B60" s="49"/>
      <c r="C60" s="52">
        <v>113637.84</v>
      </c>
      <c r="D60" s="49" t="s">
        <v>4</v>
      </c>
      <c r="E60" s="52">
        <v>27582</v>
      </c>
    </row>
    <row r="61" spans="1:5" ht="15.75" thickBot="1" x14ac:dyDescent="0.3">
      <c r="A61" s="49" t="s">
        <v>110</v>
      </c>
      <c r="B61" s="49"/>
      <c r="C61" s="52">
        <v>161278.39999999999</v>
      </c>
      <c r="D61" s="49" t="s">
        <v>111</v>
      </c>
      <c r="E61" s="52">
        <v>2</v>
      </c>
    </row>
    <row r="62" spans="1:5" ht="15.75" thickBot="1" x14ac:dyDescent="0.3">
      <c r="A62" s="49" t="s">
        <v>112</v>
      </c>
      <c r="B62" s="49"/>
      <c r="C62" s="52">
        <v>1461.94</v>
      </c>
      <c r="D62" s="49" t="s">
        <v>44</v>
      </c>
      <c r="E62" s="52">
        <v>1</v>
      </c>
    </row>
    <row r="63" spans="1:5" ht="15.75" thickBot="1" x14ac:dyDescent="0.3">
      <c r="A63" s="49" t="s">
        <v>52</v>
      </c>
      <c r="B63" s="49"/>
      <c r="C63" s="52">
        <v>5164.25</v>
      </c>
      <c r="D63" s="49" t="s">
        <v>113</v>
      </c>
      <c r="E63" s="52">
        <v>5</v>
      </c>
    </row>
    <row r="64" spans="1:5" ht="15.75" thickBot="1" x14ac:dyDescent="0.3">
      <c r="A64" s="49" t="s">
        <v>114</v>
      </c>
      <c r="B64" s="49"/>
      <c r="C64" s="52">
        <v>3585.66</v>
      </c>
      <c r="D64" s="49" t="s">
        <v>4</v>
      </c>
      <c r="E64" s="52">
        <v>27582</v>
      </c>
    </row>
    <row r="65" spans="1:5" ht="15.75" thickBot="1" x14ac:dyDescent="0.3">
      <c r="A65" s="49" t="s">
        <v>115</v>
      </c>
      <c r="B65" s="49"/>
      <c r="C65" s="52">
        <v>3585.66</v>
      </c>
      <c r="D65" s="49" t="s">
        <v>4</v>
      </c>
      <c r="E65" s="52">
        <v>27582</v>
      </c>
    </row>
    <row r="66" spans="1:5" ht="15.75" thickBot="1" x14ac:dyDescent="0.3">
      <c r="A66" s="49" t="s">
        <v>116</v>
      </c>
      <c r="B66" s="49"/>
      <c r="C66" s="52">
        <v>2876.19</v>
      </c>
      <c r="D66" s="49" t="s">
        <v>89</v>
      </c>
      <c r="E66" s="52">
        <v>1</v>
      </c>
    </row>
    <row r="67" spans="1:5" ht="15.75" thickBot="1" x14ac:dyDescent="0.3">
      <c r="A67" s="49" t="s">
        <v>117</v>
      </c>
      <c r="B67" s="49"/>
      <c r="C67" s="52">
        <v>1409.58</v>
      </c>
      <c r="D67" s="49" t="s">
        <v>111</v>
      </c>
      <c r="E67" s="52">
        <v>1</v>
      </c>
    </row>
    <row r="68" spans="1:5" ht="15.75" thickBot="1" x14ac:dyDescent="0.3">
      <c r="A68" s="49" t="s">
        <v>118</v>
      </c>
      <c r="B68" s="49"/>
      <c r="C68" s="52">
        <v>8651.67</v>
      </c>
      <c r="D68" s="49" t="s">
        <v>53</v>
      </c>
      <c r="E68" s="52">
        <v>1</v>
      </c>
    </row>
    <row r="69" spans="1:5" ht="15.75" thickBot="1" x14ac:dyDescent="0.3">
      <c r="A69" s="49" t="s">
        <v>119</v>
      </c>
      <c r="B69" s="49"/>
      <c r="C69" s="52">
        <v>533.88</v>
      </c>
      <c r="D69" s="49" t="s">
        <v>4</v>
      </c>
      <c r="E69" s="52">
        <v>1</v>
      </c>
    </row>
    <row r="70" spans="1:5" ht="15.75" thickBot="1" x14ac:dyDescent="0.3">
      <c r="A70" s="49" t="s">
        <v>120</v>
      </c>
      <c r="B70" s="49"/>
      <c r="C70" s="52">
        <v>39442.26</v>
      </c>
      <c r="D70" s="49" t="s">
        <v>4</v>
      </c>
      <c r="E70" s="52">
        <v>27582</v>
      </c>
    </row>
    <row r="71" spans="1:5" ht="15.75" thickBot="1" x14ac:dyDescent="0.3">
      <c r="A71" s="49" t="s">
        <v>121</v>
      </c>
      <c r="B71" s="49"/>
      <c r="C71" s="52">
        <v>39442.26</v>
      </c>
      <c r="D71" s="49" t="s">
        <v>4</v>
      </c>
      <c r="E71" s="52">
        <v>27582</v>
      </c>
    </row>
    <row r="72" spans="1:5" ht="15.75" thickBot="1" x14ac:dyDescent="0.3">
      <c r="A72" s="49" t="s">
        <v>131</v>
      </c>
      <c r="B72" s="49"/>
      <c r="C72" s="52">
        <v>19000</v>
      </c>
      <c r="D72" s="49" t="s">
        <v>53</v>
      </c>
      <c r="E72" s="52">
        <v>1</v>
      </c>
    </row>
    <row r="73" spans="1:5" ht="15.75" thickBot="1" x14ac:dyDescent="0.3">
      <c r="A73" s="49"/>
      <c r="B73" s="49"/>
      <c r="C73" s="53">
        <f>SUM(C6:C72)</f>
        <v>1385782.9399999997</v>
      </c>
      <c r="D73" s="49"/>
      <c r="E73" s="52"/>
    </row>
    <row r="75" spans="1:5" x14ac:dyDescent="0.25">
      <c r="C75" s="46">
        <v>1385782.9400000002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ленина 55</vt:lpstr>
      <vt:lpstr>накоп 2020</vt:lpstr>
      <vt:lpstr>Лист4</vt:lpstr>
      <vt:lpstr>'ленина 55'!Область_печати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2019-02-13T01:53:03Z</cp:lastPrinted>
  <dcterms:created xsi:type="dcterms:W3CDTF">2016-03-18T02:51:51Z</dcterms:created>
  <dcterms:modified xsi:type="dcterms:W3CDTF">2021-03-10T04:59:29Z</dcterms:modified>
</cp:coreProperties>
</file>