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</sheets>
  <definedNames>
    <definedName name="_xlnm.Print_Area" localSheetId="0">Лист1!$A$1:$E$91</definedName>
  </definedNames>
  <calcPr calcId="145621"/>
</workbook>
</file>

<file path=xl/calcChain.xml><?xml version="1.0" encoding="utf-8"?>
<calcChain xmlns="http://schemas.openxmlformats.org/spreadsheetml/2006/main">
  <c r="C89" i="1" l="1"/>
  <c r="C77" i="1" l="1"/>
  <c r="C70" i="1"/>
  <c r="C17" i="1" l="1"/>
  <c r="C33" i="1" l="1"/>
  <c r="B44" i="1" l="1"/>
  <c r="C44" i="1"/>
  <c r="B67" i="1"/>
  <c r="B68" i="1"/>
  <c r="B69" i="1"/>
  <c r="C8" i="1" l="1"/>
  <c r="C16" i="1"/>
  <c r="C79" i="1" l="1"/>
  <c r="C86" i="1"/>
  <c r="C85" i="1" s="1"/>
  <c r="C90" i="1" s="1"/>
  <c r="C74" i="1"/>
  <c r="C26" i="1"/>
  <c r="C22" i="1"/>
  <c r="C19" i="1"/>
  <c r="C9" i="1"/>
  <c r="C88" i="1" l="1"/>
  <c r="B79" i="1" l="1"/>
  <c r="B70" i="1"/>
  <c r="C91" i="1" l="1"/>
  <c r="B86" i="1"/>
  <c r="B85" i="1" s="1"/>
  <c r="B77" i="1"/>
  <c r="B74" i="1"/>
  <c r="B73" i="1"/>
  <c r="B25" i="1"/>
  <c r="B22" i="1"/>
  <c r="B19" i="1"/>
  <c r="B88" i="1" l="1"/>
</calcChain>
</file>

<file path=xl/sharedStrings.xml><?xml version="1.0" encoding="utf-8"?>
<sst xmlns="http://schemas.openxmlformats.org/spreadsheetml/2006/main" count="161" uniqueCount="103">
  <si>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</si>
  <si>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</si>
  <si>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</si>
  <si>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</si>
  <si>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</si>
  <si>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</si>
  <si>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</si>
  <si>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</si>
  <si>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</si>
  <si>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</si>
  <si>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</si>
  <si>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</si>
  <si>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</si>
  <si>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</si>
  <si>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</si>
  <si>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</si>
  <si>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</si>
  <si>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</si>
  <si>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</si>
  <si>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</si>
  <si>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</si>
  <si>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</si>
  <si>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</si>
  <si>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</si>
  <si>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</si>
  <si>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</si>
  <si>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</si>
  <si>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</si>
  <si>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</si>
  <si>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Провайдеры</t>
  </si>
  <si>
    <t xml:space="preserve">Годовая фактическая стоимость работ (услуг) </t>
  </si>
  <si>
    <t>Адрес: 1 мкр., д. 9</t>
  </si>
  <si>
    <t>Очистка канализационной сети</t>
  </si>
  <si>
    <t>Старший по дому</t>
  </si>
  <si>
    <t>Выезд а/машины по заявке</t>
  </si>
  <si>
    <t>выезд</t>
  </si>
  <si>
    <t>шт.</t>
  </si>
  <si>
    <t>руб.</t>
  </si>
  <si>
    <t>Гор. вода потр.при содер.общего имущ-ва  в МКД 3,4 кв.2020г. 1-5эт.К=0</t>
  </si>
  <si>
    <t>Осмотр подвала</t>
  </si>
  <si>
    <t>1 дом</t>
  </si>
  <si>
    <t>Сальдо начальное на 01.01.2021 г.</t>
  </si>
  <si>
    <t>период: 01.01.2021-31.12.2021</t>
  </si>
  <si>
    <t>Доходы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</si>
  <si>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</si>
  <si>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</si>
  <si>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по дому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</si>
  <si>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</si>
  <si>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</si>
  <si>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</si>
  <si>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</si>
  <si>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</si>
  <si>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</si>
  <si>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</si>
  <si>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</si>
  <si>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</si>
  <si>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</si>
  <si>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</si>
  <si>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</si>
  <si>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</si>
  <si>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</si>
  <si>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Вывод  воды с подвала для хоз. нужд</t>
  </si>
  <si>
    <t>Замена автомата</t>
  </si>
  <si>
    <t>Замена электровыключателей</t>
  </si>
  <si>
    <t>Монтаж освещения над под-м с точкой подкл.от тамб-го осв.(прож.с фото-</t>
  </si>
  <si>
    <t>1подъезд</t>
  </si>
  <si>
    <t>Поверка теплового ОДПУ, 2021 г.</t>
  </si>
  <si>
    <t>дом</t>
  </si>
  <si>
    <t>Прокладка электрокабеля АВВГ 2*2,5 мм2</t>
  </si>
  <si>
    <t>Ремонт кирпичной кладки</t>
  </si>
  <si>
    <t>Ремонт электрощита</t>
  </si>
  <si>
    <t>исполнение заявок не связанных с ремонтом</t>
  </si>
  <si>
    <t>установка светильника с датчиком на движение</t>
  </si>
  <si>
    <t>Вывод трубопровода ГВС из подвала для хоз.нужд</t>
  </si>
  <si>
    <t>Закрытие/открытие стояков водоснабжения с использованием  а/м газель</t>
  </si>
  <si>
    <t>Запуск системы отопления</t>
  </si>
  <si>
    <t>Осмотр сантех. оборудования</t>
  </si>
  <si>
    <t>Прочистка труб водоснабжения</t>
  </si>
  <si>
    <t>Ремонт вентелей до 32 д.</t>
  </si>
  <si>
    <t>Ремонт труб КНС</t>
  </si>
  <si>
    <t>Сброс воздуха со стояков отопления с использованием а/м газель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</si>
  <si>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</si>
  <si>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</si>
  <si>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</si>
  <si>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Устранение свищей сваркой (с заплаткой)</t>
  </si>
  <si>
    <t>свищ</t>
  </si>
  <si>
    <t>Устранение свищей хомутами</t>
  </si>
  <si>
    <t>отключение/включение насосов</t>
  </si>
  <si>
    <t>очистка труб канализации и вентеляции от куржака в зим. период</t>
  </si>
  <si>
    <t>прочистка внутренней канализационной сети</t>
  </si>
  <si>
    <t>частичная замена стояка ГВС</t>
  </si>
  <si>
    <t>частичная замена стояка ХВС</t>
  </si>
  <si>
    <t>Прочистка вен. каналов с проз-ом работ по их вскрытию отдельными места</t>
  </si>
  <si>
    <t>вен. кан</t>
  </si>
  <si>
    <t>открытие продухов</t>
  </si>
  <si>
    <t>Содержание ДРС 1,2 кв. 2021 г. коэф.0,8;0,85;0,9;1</t>
  </si>
  <si>
    <t>Содержание ДРС 3,4 кв. 2021 г. коэф.0,8;0,85;0,9;1</t>
  </si>
  <si>
    <t>Дезинсекция Портал 75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</si>
  <si>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</si>
  <si>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</si>
  <si>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с тарой</t>
  </si>
  <si>
    <t>Уборка придомовой территории 1,2 кв. 2021 г. К=0,6;0,8</t>
  </si>
  <si>
    <t>Уборка придомовой территории 3,4 кв. 2021 г. К=0,6;0,8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</si>
</sst>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6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43" fontId="2" fillId="3" borderId="7" xfId="3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164" fontId="8" fillId="3" borderId="8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43" fontId="2" fillId="3" borderId="8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0" fillId="0" borderId="0" xfId="0"/>
    <xf numFmtId="49" fontId="0" fillId="0" borderId="6" xfId="0" applyNumberFormat="1" applyFill="1" applyBorder="1"/>
    <xf numFmtId="2" fontId="2" fillId="3" borderId="0" xfId="0" applyNumberFormat="1" applyFont="1" applyFill="1" applyAlignment="1">
      <alignment wrapText="1"/>
    </xf>
    <xf numFmtId="4" fontId="4" fillId="3" borderId="2" xfId="1" applyNumberFormat="1" applyFont="1" applyFill="1" applyBorder="1" applyAlignment="1">
      <alignment vertical="center" wrapText="1"/>
    </xf>
    <xf numFmtId="4" fontId="11" fillId="3" borderId="2" xfId="1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4" fontId="6" fillId="3" borderId="2" xfId="3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wrapText="1"/>
    </xf>
    <xf numFmtId="166" fontId="0" fillId="0" borderId="6" xfId="0" applyNumberFormat="1" applyFill="1" applyBorder="1"/>
    <xf numFmtId="0" fontId="10" fillId="3" borderId="4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1"/>
  <sheetViews>
    <sheetView tabSelected="1" topLeftCell="A65" workbookViewId="0">
      <selection activeCell="L85" sqref="L85"/>
    </sheetView>
  </sheetViews>
  <sheetFormatPr defaultRowHeight="15" outlineLevelRow="1" x14ac:dyDescent="0.25"/>
  <cols>
    <col min="1" max="1" width="59.5703125" style="32" customWidth="1"/>
    <col min="2" max="2" width="15.5703125" style="6" hidden="1" customWidth="1"/>
    <col min="3" max="3" width="15.5703125" style="33" customWidth="1"/>
    <col min="4" max="4" width="9.28515625" style="32" customWidth="1"/>
    <col min="5" max="5" width="14.42578125" style="34" customWidth="1"/>
    <col min="6" max="6" width="14.28515625" style="4" customWidth="1"/>
    <col min="7" max="16384" width="9.140625" style="4"/>
  </cols>
  <sheetData>
    <row r="1" spans="1:16384" ht="60" customHeight="1" x14ac:dyDescent="0.25">
      <c r="A1" s="46" t="s">
        <v>10</v>
      </c>
      <c r="B1" s="46"/>
      <c r="C1" s="46"/>
      <c r="D1" s="46"/>
      <c r="E1" s="46"/>
    </row>
    <row r="2" spans="1:16384" ht="17.25" customHeight="1" x14ac:dyDescent="0.25">
      <c r="A2" s="5" t="s">
        <v>31</v>
      </c>
      <c r="B2" s="6" t="s">
        <v>8</v>
      </c>
      <c r="C2" s="48" t="s">
        <v>42</v>
      </c>
      <c r="D2" s="48"/>
      <c r="E2" s="48"/>
    </row>
    <row r="3" spans="1:16384" ht="57" x14ac:dyDescent="0.25">
      <c r="A3" s="7" t="s">
        <v>3</v>
      </c>
      <c r="B3" s="8" t="s">
        <v>0</v>
      </c>
      <c r="C3" s="9" t="s">
        <v>30</v>
      </c>
      <c r="D3" s="10" t="s">
        <v>1</v>
      </c>
      <c r="E3" s="11" t="s">
        <v>2</v>
      </c>
    </row>
    <row r="4" spans="1:16384" x14ac:dyDescent="0.25">
      <c r="A4" s="7" t="s">
        <v>41</v>
      </c>
      <c r="B4" s="8"/>
      <c r="C4" s="38">
        <v>-1040526.69</v>
      </c>
      <c r="D4" s="10"/>
      <c r="E4" s="1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16384" x14ac:dyDescent="0.25">
      <c r="A5" s="49" t="s">
        <v>43</v>
      </c>
      <c r="B5" s="50"/>
      <c r="C5" s="50"/>
      <c r="D5" s="50"/>
      <c r="E5" s="51"/>
    </row>
    <row r="6" spans="1:16384" ht="28.5" x14ac:dyDescent="0.25">
      <c r="A6" s="7" t="s">
        <v>44</v>
      </c>
      <c r="B6" s="8"/>
      <c r="C6" s="38">
        <v>1061440.8</v>
      </c>
      <c r="D6" s="27" t="s">
        <v>37</v>
      </c>
      <c r="E6" s="11"/>
    </row>
    <row r="7" spans="1:16384" x14ac:dyDescent="0.25">
      <c r="A7" s="7" t="s">
        <v>45</v>
      </c>
      <c r="B7" s="8"/>
      <c r="C7" s="38">
        <v>1143344.26</v>
      </c>
      <c r="D7" s="27" t="s">
        <v>37</v>
      </c>
      <c r="E7" s="11"/>
    </row>
    <row r="8" spans="1:16384" ht="28.5" x14ac:dyDescent="0.25">
      <c r="A8" s="7" t="s">
        <v>46</v>
      </c>
      <c r="B8" s="8"/>
      <c r="C8" s="38">
        <f>C7-C6</f>
        <v>81903.459999999963</v>
      </c>
      <c r="D8" s="27" t="s">
        <v>37</v>
      </c>
      <c r="E8" s="11"/>
    </row>
    <row r="9" spans="1:16384" x14ac:dyDescent="0.25">
      <c r="A9" s="7" t="s">
        <v>11</v>
      </c>
      <c r="B9" s="8"/>
      <c r="C9" s="38">
        <f>C16</f>
        <v>16929.599999999999</v>
      </c>
      <c r="D9" s="27" t="s">
        <v>37</v>
      </c>
      <c r="E9" s="11"/>
    </row>
    <row r="10" spans="1:16384" hidden="1" x14ac:dyDescent="0.25">
      <c r="A10" s="45"/>
      <c r="B10" s="45"/>
      <c r="C10" s="12"/>
      <c r="D10" s="27" t="s">
        <v>37</v>
      </c>
      <c r="E10" s="1"/>
      <c r="F10" s="2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idden="1" x14ac:dyDescent="0.25">
      <c r="A11" s="45"/>
      <c r="B11" s="45"/>
      <c r="C11" s="12"/>
      <c r="D11" s="27" t="s">
        <v>37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pans="1:16384" hidden="1" x14ac:dyDescent="0.25">
      <c r="A12" s="45"/>
      <c r="B12" s="45"/>
      <c r="C12" s="12"/>
      <c r="D12" s="27" t="s">
        <v>37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1:16384" hidden="1" x14ac:dyDescent="0.25">
      <c r="A13" s="45"/>
      <c r="B13" s="45"/>
      <c r="C13" s="12"/>
      <c r="D13" s="27" t="s">
        <v>37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pans="1:16384" hidden="1" x14ac:dyDescent="0.25">
      <c r="A14" s="45"/>
      <c r="B14" s="45"/>
      <c r="C14" s="12"/>
      <c r="D14" s="27" t="s">
        <v>37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pans="1:16384" hidden="1" x14ac:dyDescent="0.25">
      <c r="A15" s="45"/>
      <c r="B15" s="45"/>
      <c r="C15" s="12"/>
      <c r="D15" s="27" t="s">
        <v>37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pans="1:16384" x14ac:dyDescent="0.25">
      <c r="A16" s="1" t="s">
        <v>29</v>
      </c>
      <c r="B16" s="1"/>
      <c r="C16" s="39">
        <f>750*12+660.8*12</f>
        <v>16929.599999999999</v>
      </c>
      <c r="D16" s="27" t="s">
        <v>37</v>
      </c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  <c r="XFD16" s="3"/>
    </row>
    <row r="17" spans="1:5" x14ac:dyDescent="0.25">
      <c r="A17" s="13" t="s">
        <v>47</v>
      </c>
      <c r="B17" s="14"/>
      <c r="C17" s="40">
        <f>C6</f>
        <v>1061440.8</v>
      </c>
      <c r="D17" s="27" t="s">
        <v>37</v>
      </c>
      <c r="E17" s="17"/>
    </row>
    <row r="18" spans="1:5" x14ac:dyDescent="0.25">
      <c r="A18" s="47" t="s">
        <v>12</v>
      </c>
      <c r="B18" s="47"/>
      <c r="C18" s="47"/>
      <c r="D18" s="47"/>
      <c r="E18" s="47"/>
    </row>
    <row r="19" spans="1:5" ht="29.25" thickBot="1" x14ac:dyDescent="0.3">
      <c r="A19" s="13" t="s">
        <v>13</v>
      </c>
      <c r="B19" s="14" t="e">
        <f>#REF!</f>
        <v>#REF!</v>
      </c>
      <c r="C19" s="15">
        <f>C20+C21</f>
        <v>192400.38</v>
      </c>
      <c r="D19" s="16"/>
      <c r="E19" s="17"/>
    </row>
    <row r="20" spans="1:5" s="35" customFormat="1" ht="15.75" thickBot="1" x14ac:dyDescent="0.3">
      <c r="A20" s="36" t="s">
        <v>52</v>
      </c>
      <c r="B20" s="36"/>
      <c r="C20" s="43">
        <v>93367.44</v>
      </c>
      <c r="D20" s="36" t="s">
        <v>4</v>
      </c>
      <c r="E20" s="43">
        <v>22662</v>
      </c>
    </row>
    <row r="21" spans="1:5" s="35" customFormat="1" ht="15.75" thickBot="1" x14ac:dyDescent="0.3">
      <c r="A21" s="36" t="s">
        <v>53</v>
      </c>
      <c r="B21" s="36"/>
      <c r="C21" s="43">
        <v>99032.94</v>
      </c>
      <c r="D21" s="36" t="s">
        <v>4</v>
      </c>
      <c r="E21" s="43">
        <v>22662</v>
      </c>
    </row>
    <row r="22" spans="1:5" ht="29.25" thickBot="1" x14ac:dyDescent="0.3">
      <c r="A22" s="13" t="s">
        <v>14</v>
      </c>
      <c r="B22" s="18" t="e">
        <f>#REF!</f>
        <v>#REF!</v>
      </c>
      <c r="C22" s="15">
        <f>C23+C24</f>
        <v>88948.32</v>
      </c>
      <c r="D22" s="19"/>
      <c r="E22" s="20"/>
    </row>
    <row r="23" spans="1:5" s="35" customFormat="1" ht="15.75" thickBot="1" x14ac:dyDescent="0.3">
      <c r="A23" s="36" t="s">
        <v>54</v>
      </c>
      <c r="B23" s="36"/>
      <c r="C23" s="43">
        <v>43057.8</v>
      </c>
      <c r="D23" s="36" t="s">
        <v>4</v>
      </c>
      <c r="E23" s="43">
        <v>22662</v>
      </c>
    </row>
    <row r="24" spans="1:5" s="35" customFormat="1" ht="15.75" thickBot="1" x14ac:dyDescent="0.3">
      <c r="A24" s="36" t="s">
        <v>55</v>
      </c>
      <c r="B24" s="36"/>
      <c r="C24" s="43">
        <v>45890.52</v>
      </c>
      <c r="D24" s="36" t="s">
        <v>4</v>
      </c>
      <c r="E24" s="43">
        <v>22662</v>
      </c>
    </row>
    <row r="25" spans="1:5" ht="28.5" x14ac:dyDescent="0.25">
      <c r="A25" s="21" t="s">
        <v>15</v>
      </c>
      <c r="B25" s="22" t="e">
        <f>#REF!+#REF!</f>
        <v>#REF!</v>
      </c>
      <c r="C25" s="15">
        <v>0</v>
      </c>
      <c r="D25" s="23"/>
      <c r="E25" s="24"/>
    </row>
    <row r="26" spans="1:5" ht="43.5" thickBot="1" x14ac:dyDescent="0.3">
      <c r="A26" s="13" t="s">
        <v>16</v>
      </c>
      <c r="B26" s="14"/>
      <c r="C26" s="15">
        <f>C27+C28+C29+C30+C31+C32</f>
        <v>26514.54</v>
      </c>
      <c r="D26" s="16"/>
      <c r="E26" s="17"/>
    </row>
    <row r="27" spans="1:5" s="35" customFormat="1" ht="15.75" thickBot="1" x14ac:dyDescent="0.3">
      <c r="A27" s="36" t="s">
        <v>38</v>
      </c>
      <c r="B27" s="36"/>
      <c r="C27" s="43">
        <v>2266.1999999999998</v>
      </c>
      <c r="D27" s="36" t="s">
        <v>4</v>
      </c>
      <c r="E27" s="43">
        <v>22662</v>
      </c>
    </row>
    <row r="28" spans="1:5" s="35" customFormat="1" ht="15.75" thickBot="1" x14ac:dyDescent="0.3">
      <c r="A28" s="36" t="s">
        <v>56</v>
      </c>
      <c r="B28" s="36"/>
      <c r="C28" s="43">
        <v>2266.1999999999998</v>
      </c>
      <c r="D28" s="36" t="s">
        <v>4</v>
      </c>
      <c r="E28" s="43">
        <v>22662</v>
      </c>
    </row>
    <row r="29" spans="1:5" s="35" customFormat="1" ht="15.75" thickBot="1" x14ac:dyDescent="0.3">
      <c r="A29" s="36" t="s">
        <v>57</v>
      </c>
      <c r="B29" s="36"/>
      <c r="C29" s="43">
        <v>2039.58</v>
      </c>
      <c r="D29" s="36" t="s">
        <v>4</v>
      </c>
      <c r="E29" s="43">
        <v>22662</v>
      </c>
    </row>
    <row r="30" spans="1:5" s="35" customFormat="1" ht="15.75" thickBot="1" x14ac:dyDescent="0.3">
      <c r="A30" s="36" t="s">
        <v>58</v>
      </c>
      <c r="B30" s="36"/>
      <c r="C30" s="43">
        <v>2039.58</v>
      </c>
      <c r="D30" s="36" t="s">
        <v>4</v>
      </c>
      <c r="E30" s="43">
        <v>22662</v>
      </c>
    </row>
    <row r="31" spans="1:5" s="35" customFormat="1" ht="15.75" thickBot="1" x14ac:dyDescent="0.3">
      <c r="A31" s="36" t="s">
        <v>59</v>
      </c>
      <c r="B31" s="36"/>
      <c r="C31" s="43">
        <v>8611.56</v>
      </c>
      <c r="D31" s="36" t="s">
        <v>4</v>
      </c>
      <c r="E31" s="43">
        <v>22662</v>
      </c>
    </row>
    <row r="32" spans="1:5" s="35" customFormat="1" ht="15.75" thickBot="1" x14ac:dyDescent="0.3">
      <c r="A32" s="36" t="s">
        <v>60</v>
      </c>
      <c r="B32" s="36"/>
      <c r="C32" s="43">
        <v>9291.42</v>
      </c>
      <c r="D32" s="36" t="s">
        <v>4</v>
      </c>
      <c r="E32" s="43">
        <v>22662</v>
      </c>
    </row>
    <row r="33" spans="1:6" ht="43.5" outlineLevel="1" thickBot="1" x14ac:dyDescent="0.3">
      <c r="A33" s="13" t="s">
        <v>17</v>
      </c>
      <c r="B33" s="25"/>
      <c r="C33" s="15">
        <f>SUM(C34:C43)</f>
        <v>30251.090000000004</v>
      </c>
      <c r="D33" s="25"/>
      <c r="E33" s="25"/>
    </row>
    <row r="34" spans="1:6" s="35" customFormat="1" ht="15.75" thickBot="1" x14ac:dyDescent="0.3">
      <c r="A34" s="36" t="s">
        <v>61</v>
      </c>
      <c r="B34" s="36"/>
      <c r="C34" s="43">
        <v>2152.4699999999998</v>
      </c>
      <c r="D34" s="36" t="s">
        <v>36</v>
      </c>
      <c r="E34" s="43">
        <v>1</v>
      </c>
    </row>
    <row r="35" spans="1:6" s="35" customFormat="1" ht="15.75" thickBot="1" x14ac:dyDescent="0.3">
      <c r="A35" s="36" t="s">
        <v>62</v>
      </c>
      <c r="B35" s="36"/>
      <c r="C35" s="43">
        <v>497.8</v>
      </c>
      <c r="D35" s="36" t="s">
        <v>36</v>
      </c>
      <c r="E35" s="43">
        <v>2</v>
      </c>
    </row>
    <row r="36" spans="1:6" s="35" customFormat="1" ht="15.75" thickBot="1" x14ac:dyDescent="0.3">
      <c r="A36" s="36" t="s">
        <v>63</v>
      </c>
      <c r="B36" s="36"/>
      <c r="C36" s="43">
        <v>407.84</v>
      </c>
      <c r="D36" s="36" t="s">
        <v>36</v>
      </c>
      <c r="E36" s="43">
        <v>1</v>
      </c>
    </row>
    <row r="37" spans="1:6" s="35" customFormat="1" ht="15.75" thickBot="1" x14ac:dyDescent="0.3">
      <c r="A37" s="36" t="s">
        <v>64</v>
      </c>
      <c r="B37" s="36"/>
      <c r="C37" s="43">
        <v>3568.52</v>
      </c>
      <c r="D37" s="36" t="s">
        <v>65</v>
      </c>
      <c r="E37" s="43">
        <v>2</v>
      </c>
    </row>
    <row r="38" spans="1:6" s="35" customFormat="1" ht="15.75" thickBot="1" x14ac:dyDescent="0.3">
      <c r="A38" s="36" t="s">
        <v>66</v>
      </c>
      <c r="B38" s="36"/>
      <c r="C38" s="43">
        <v>10141.450000000001</v>
      </c>
      <c r="D38" s="36" t="s">
        <v>67</v>
      </c>
      <c r="E38" s="43">
        <v>1</v>
      </c>
    </row>
    <row r="39" spans="1:6" s="35" customFormat="1" ht="15.75" thickBot="1" x14ac:dyDescent="0.3">
      <c r="A39" s="36" t="s">
        <v>68</v>
      </c>
      <c r="B39" s="36"/>
      <c r="C39" s="43">
        <v>1090.75</v>
      </c>
      <c r="D39" s="36" t="s">
        <v>6</v>
      </c>
      <c r="E39" s="43">
        <v>5</v>
      </c>
    </row>
    <row r="40" spans="1:6" s="35" customFormat="1" ht="15.75" thickBot="1" x14ac:dyDescent="0.3">
      <c r="A40" s="36" t="s">
        <v>69</v>
      </c>
      <c r="B40" s="36"/>
      <c r="C40" s="43">
        <v>2055.02</v>
      </c>
      <c r="D40" s="36" t="s">
        <v>4</v>
      </c>
      <c r="E40" s="43">
        <v>1.2</v>
      </c>
    </row>
    <row r="41" spans="1:6" s="35" customFormat="1" ht="15.75" thickBot="1" x14ac:dyDescent="0.3">
      <c r="A41" s="36" t="s">
        <v>70</v>
      </c>
      <c r="B41" s="36"/>
      <c r="C41" s="43">
        <v>1434.72</v>
      </c>
      <c r="D41" s="36" t="s">
        <v>36</v>
      </c>
      <c r="E41" s="43">
        <v>1</v>
      </c>
    </row>
    <row r="42" spans="1:6" s="35" customFormat="1" ht="15.75" thickBot="1" x14ac:dyDescent="0.3">
      <c r="A42" s="36" t="s">
        <v>71</v>
      </c>
      <c r="B42" s="36"/>
      <c r="C42" s="43">
        <v>3358.02</v>
      </c>
      <c r="D42" s="36" t="s">
        <v>36</v>
      </c>
      <c r="E42" s="43">
        <v>6</v>
      </c>
    </row>
    <row r="43" spans="1:6" s="35" customFormat="1" ht="15.75" thickBot="1" x14ac:dyDescent="0.3">
      <c r="A43" s="36" t="s">
        <v>72</v>
      </c>
      <c r="B43" s="36"/>
      <c r="C43" s="43">
        <v>5544.5</v>
      </c>
      <c r="D43" s="36" t="s">
        <v>36</v>
      </c>
      <c r="E43" s="43">
        <v>5</v>
      </c>
    </row>
    <row r="44" spans="1:6" ht="57.75" thickBot="1" x14ac:dyDescent="0.3">
      <c r="A44" s="13" t="s">
        <v>18</v>
      </c>
      <c r="B44" s="14" t="e">
        <f>SUM(#REF!)</f>
        <v>#REF!</v>
      </c>
      <c r="C44" s="15">
        <f>SUM(C45:C66)</f>
        <v>81823.23000000001</v>
      </c>
      <c r="D44" s="16"/>
      <c r="E44" s="17"/>
      <c r="F44" s="26"/>
    </row>
    <row r="45" spans="1:6" s="35" customFormat="1" ht="15.75" thickBot="1" x14ac:dyDescent="0.3">
      <c r="A45" s="36" t="s">
        <v>73</v>
      </c>
      <c r="B45" s="36"/>
      <c r="C45" s="43">
        <v>2963.7</v>
      </c>
      <c r="D45" s="36" t="s">
        <v>6</v>
      </c>
      <c r="E45" s="43">
        <v>6</v>
      </c>
    </row>
    <row r="46" spans="1:6" s="35" customFormat="1" ht="15.75" thickBot="1" x14ac:dyDescent="0.3">
      <c r="A46" s="36" t="s">
        <v>34</v>
      </c>
      <c r="B46" s="36"/>
      <c r="C46" s="43">
        <v>2268.6</v>
      </c>
      <c r="D46" s="36" t="s">
        <v>35</v>
      </c>
      <c r="E46" s="43">
        <v>4</v>
      </c>
    </row>
    <row r="47" spans="1:6" s="35" customFormat="1" ht="15.75" thickBot="1" x14ac:dyDescent="0.3">
      <c r="A47" s="36" t="s">
        <v>74</v>
      </c>
      <c r="B47" s="36"/>
      <c r="C47" s="43">
        <v>5768.7</v>
      </c>
      <c r="D47" s="36" t="s">
        <v>28</v>
      </c>
      <c r="E47" s="43">
        <v>10</v>
      </c>
    </row>
    <row r="48" spans="1:6" s="35" customFormat="1" ht="15.75" thickBot="1" x14ac:dyDescent="0.3">
      <c r="A48" s="36" t="s">
        <v>75</v>
      </c>
      <c r="B48" s="36"/>
      <c r="C48" s="43">
        <v>1117</v>
      </c>
      <c r="D48" s="36" t="s">
        <v>36</v>
      </c>
      <c r="E48" s="43">
        <v>1</v>
      </c>
    </row>
    <row r="49" spans="1:5" s="35" customFormat="1" ht="15.75" thickBot="1" x14ac:dyDescent="0.3">
      <c r="A49" s="36" t="s">
        <v>39</v>
      </c>
      <c r="B49" s="36"/>
      <c r="C49" s="43">
        <v>2530.44</v>
      </c>
      <c r="D49" s="36" t="s">
        <v>67</v>
      </c>
      <c r="E49" s="43">
        <v>3</v>
      </c>
    </row>
    <row r="50" spans="1:5" s="35" customFormat="1" ht="15.75" thickBot="1" x14ac:dyDescent="0.3">
      <c r="A50" s="36" t="s">
        <v>39</v>
      </c>
      <c r="B50" s="36"/>
      <c r="C50" s="43">
        <v>762.86</v>
      </c>
      <c r="D50" s="36" t="s">
        <v>40</v>
      </c>
      <c r="E50" s="43">
        <v>2</v>
      </c>
    </row>
    <row r="51" spans="1:5" s="35" customFormat="1" ht="15.75" thickBot="1" x14ac:dyDescent="0.3">
      <c r="A51" s="36" t="s">
        <v>76</v>
      </c>
      <c r="B51" s="36"/>
      <c r="C51" s="43">
        <v>937.64</v>
      </c>
      <c r="D51" s="36" t="s">
        <v>36</v>
      </c>
      <c r="E51" s="43">
        <v>2</v>
      </c>
    </row>
    <row r="52" spans="1:5" s="35" customFormat="1" ht="15.75" thickBot="1" x14ac:dyDescent="0.3">
      <c r="A52" s="36" t="s">
        <v>32</v>
      </c>
      <c r="B52" s="36"/>
      <c r="C52" s="43">
        <v>2926.56</v>
      </c>
      <c r="D52" s="36" t="s">
        <v>6</v>
      </c>
      <c r="E52" s="43">
        <v>21</v>
      </c>
    </row>
    <row r="53" spans="1:5" s="35" customFormat="1" ht="15.75" thickBot="1" x14ac:dyDescent="0.3">
      <c r="A53" s="36" t="s">
        <v>77</v>
      </c>
      <c r="B53" s="36"/>
      <c r="C53" s="43">
        <v>1380.72</v>
      </c>
      <c r="D53" s="36" t="s">
        <v>6</v>
      </c>
      <c r="E53" s="43">
        <v>8</v>
      </c>
    </row>
    <row r="54" spans="1:5" s="35" customFormat="1" ht="15.75" thickBot="1" x14ac:dyDescent="0.3">
      <c r="A54" s="36" t="s">
        <v>78</v>
      </c>
      <c r="B54" s="36"/>
      <c r="C54" s="43">
        <v>435.01</v>
      </c>
      <c r="D54" s="36" t="s">
        <v>36</v>
      </c>
      <c r="E54" s="43">
        <v>1</v>
      </c>
    </row>
    <row r="55" spans="1:5" s="35" customFormat="1" ht="15.75" thickBot="1" x14ac:dyDescent="0.3">
      <c r="A55" s="36" t="s">
        <v>79</v>
      </c>
      <c r="B55" s="36"/>
      <c r="C55" s="43">
        <v>6161.1</v>
      </c>
      <c r="D55" s="36" t="s">
        <v>36</v>
      </c>
      <c r="E55" s="43">
        <v>30</v>
      </c>
    </row>
    <row r="56" spans="1:5" s="35" customFormat="1" ht="15.75" thickBot="1" x14ac:dyDescent="0.3">
      <c r="A56" s="36" t="s">
        <v>80</v>
      </c>
      <c r="B56" s="36"/>
      <c r="C56" s="43">
        <v>15279</v>
      </c>
      <c r="D56" s="36" t="s">
        <v>28</v>
      </c>
      <c r="E56" s="43">
        <v>22</v>
      </c>
    </row>
    <row r="57" spans="1:5" s="35" customFormat="1" ht="15.75" thickBot="1" x14ac:dyDescent="0.3">
      <c r="A57" s="36" t="s">
        <v>81</v>
      </c>
      <c r="B57" s="36"/>
      <c r="C57" s="43">
        <v>1088.4000000000001</v>
      </c>
      <c r="D57" s="36" t="s">
        <v>67</v>
      </c>
      <c r="E57" s="43">
        <v>1</v>
      </c>
    </row>
    <row r="58" spans="1:5" s="35" customFormat="1" ht="15.75" thickBot="1" x14ac:dyDescent="0.3">
      <c r="A58" s="36" t="s">
        <v>82</v>
      </c>
      <c r="B58" s="36"/>
      <c r="C58" s="43">
        <v>16421.04</v>
      </c>
      <c r="D58" s="36" t="s">
        <v>83</v>
      </c>
      <c r="E58" s="43">
        <v>12</v>
      </c>
    </row>
    <row r="59" spans="1:5" s="35" customFormat="1" ht="15.75" thickBot="1" x14ac:dyDescent="0.3">
      <c r="A59" s="36" t="s">
        <v>84</v>
      </c>
      <c r="B59" s="36"/>
      <c r="C59" s="43">
        <v>2132.12</v>
      </c>
      <c r="D59" s="36" t="s">
        <v>85</v>
      </c>
      <c r="E59" s="43">
        <v>2</v>
      </c>
    </row>
    <row r="60" spans="1:5" s="35" customFormat="1" ht="15.75" thickBot="1" x14ac:dyDescent="0.3">
      <c r="A60" s="36" t="s">
        <v>86</v>
      </c>
      <c r="B60" s="36"/>
      <c r="C60" s="43">
        <v>854.44</v>
      </c>
      <c r="D60" s="36" t="s">
        <v>36</v>
      </c>
      <c r="E60" s="43">
        <v>2</v>
      </c>
    </row>
    <row r="61" spans="1:5" s="35" customFormat="1" ht="15.75" thickBot="1" x14ac:dyDescent="0.3">
      <c r="A61" s="36" t="s">
        <v>86</v>
      </c>
      <c r="B61" s="36"/>
      <c r="C61" s="43">
        <v>685.36</v>
      </c>
      <c r="D61" s="36" t="s">
        <v>36</v>
      </c>
      <c r="E61" s="43">
        <v>4</v>
      </c>
    </row>
    <row r="62" spans="1:5" s="35" customFormat="1" ht="15.75" thickBot="1" x14ac:dyDescent="0.3">
      <c r="A62" s="36" t="s">
        <v>87</v>
      </c>
      <c r="B62" s="36"/>
      <c r="C62" s="43">
        <v>295.87</v>
      </c>
      <c r="D62" s="36" t="s">
        <v>67</v>
      </c>
      <c r="E62" s="43">
        <v>1</v>
      </c>
    </row>
    <row r="63" spans="1:5" s="35" customFormat="1" ht="15.75" thickBot="1" x14ac:dyDescent="0.3">
      <c r="A63" s="36" t="s">
        <v>88</v>
      </c>
      <c r="B63" s="36"/>
      <c r="C63" s="43">
        <v>5648.7</v>
      </c>
      <c r="D63" s="36" t="s">
        <v>36</v>
      </c>
      <c r="E63" s="43">
        <v>6</v>
      </c>
    </row>
    <row r="64" spans="1:5" s="35" customFormat="1" ht="15.75" thickBot="1" x14ac:dyDescent="0.3">
      <c r="A64" s="36" t="s">
        <v>89</v>
      </c>
      <c r="B64" s="36"/>
      <c r="C64" s="43">
        <v>3975.9</v>
      </c>
      <c r="D64" s="36" t="s">
        <v>6</v>
      </c>
      <c r="E64" s="43">
        <v>30</v>
      </c>
    </row>
    <row r="65" spans="1:5" s="35" customFormat="1" ht="15.75" thickBot="1" x14ac:dyDescent="0.3">
      <c r="A65" s="36" t="s">
        <v>90</v>
      </c>
      <c r="B65" s="36"/>
      <c r="C65" s="43">
        <v>7233.21</v>
      </c>
      <c r="D65" s="36" t="s">
        <v>6</v>
      </c>
      <c r="E65" s="43">
        <v>3</v>
      </c>
    </row>
    <row r="66" spans="1:5" s="35" customFormat="1" ht="15.75" thickBot="1" x14ac:dyDescent="0.3">
      <c r="A66" s="36" t="s">
        <v>91</v>
      </c>
      <c r="B66" s="36"/>
      <c r="C66" s="43">
        <v>956.86</v>
      </c>
      <c r="D66" s="36" t="s">
        <v>6</v>
      </c>
      <c r="E66" s="43">
        <v>2</v>
      </c>
    </row>
    <row r="67" spans="1:5" ht="28.5" x14ac:dyDescent="0.25">
      <c r="A67" s="13" t="s">
        <v>19</v>
      </c>
      <c r="B67" s="14" t="e">
        <f>#REF!+#REF!</f>
        <v>#REF!</v>
      </c>
      <c r="C67" s="15">
        <v>0</v>
      </c>
      <c r="D67" s="16"/>
      <c r="E67" s="17"/>
    </row>
    <row r="68" spans="1:5" ht="28.5" x14ac:dyDescent="0.25">
      <c r="A68" s="13" t="s">
        <v>20</v>
      </c>
      <c r="B68" s="14" t="e">
        <f>SUM(#REF!)</f>
        <v>#REF!</v>
      </c>
      <c r="C68" s="15">
        <v>0</v>
      </c>
      <c r="D68" s="16"/>
      <c r="E68" s="17"/>
    </row>
    <row r="69" spans="1:5" ht="28.5" x14ac:dyDescent="0.25">
      <c r="A69" s="13" t="s">
        <v>21</v>
      </c>
      <c r="B69" s="14" t="e">
        <f>#REF!</f>
        <v>#REF!</v>
      </c>
      <c r="C69" s="15">
        <v>0</v>
      </c>
      <c r="D69" s="16"/>
      <c r="E69" s="17"/>
    </row>
    <row r="70" spans="1:5" ht="29.25" thickBot="1" x14ac:dyDescent="0.3">
      <c r="A70" s="13" t="s">
        <v>22</v>
      </c>
      <c r="B70" s="14" t="e">
        <f>#REF!+#REF!</f>
        <v>#REF!</v>
      </c>
      <c r="C70" s="15">
        <f>C71+C72</f>
        <v>6478.45</v>
      </c>
      <c r="D70" s="16"/>
      <c r="E70" s="17"/>
    </row>
    <row r="71" spans="1:5" s="35" customFormat="1" ht="15.75" thickBot="1" x14ac:dyDescent="0.3">
      <c r="A71" s="36" t="s">
        <v>92</v>
      </c>
      <c r="B71" s="36"/>
      <c r="C71" s="43">
        <v>5719.15</v>
      </c>
      <c r="D71" s="36" t="s">
        <v>93</v>
      </c>
      <c r="E71" s="43">
        <v>1</v>
      </c>
    </row>
    <row r="72" spans="1:5" s="35" customFormat="1" ht="15.75" thickBot="1" x14ac:dyDescent="0.3">
      <c r="A72" s="36" t="s">
        <v>94</v>
      </c>
      <c r="B72" s="36"/>
      <c r="C72" s="43">
        <v>759.3</v>
      </c>
      <c r="D72" s="36" t="s">
        <v>5</v>
      </c>
      <c r="E72" s="43">
        <v>1</v>
      </c>
    </row>
    <row r="73" spans="1:5" ht="28.5" x14ac:dyDescent="0.25">
      <c r="A73" s="13" t="s">
        <v>23</v>
      </c>
      <c r="B73" s="14" t="e">
        <f>#REF!</f>
        <v>#REF!</v>
      </c>
      <c r="C73" s="15">
        <v>0</v>
      </c>
      <c r="D73" s="16"/>
      <c r="E73" s="17"/>
    </row>
    <row r="74" spans="1:5" ht="29.25" thickBot="1" x14ac:dyDescent="0.3">
      <c r="A74" s="13" t="s">
        <v>24</v>
      </c>
      <c r="B74" s="14" t="e">
        <f>#REF!+#REF!</f>
        <v>#REF!</v>
      </c>
      <c r="C74" s="15">
        <f>C75+C76</f>
        <v>44598.82</v>
      </c>
      <c r="D74" s="16"/>
      <c r="E74" s="17"/>
    </row>
    <row r="75" spans="1:5" s="35" customFormat="1" ht="15.75" thickBot="1" x14ac:dyDescent="0.3">
      <c r="A75" s="36" t="s">
        <v>95</v>
      </c>
      <c r="B75" s="36"/>
      <c r="C75" s="43">
        <v>21755.52</v>
      </c>
      <c r="D75" s="36" t="s">
        <v>4</v>
      </c>
      <c r="E75" s="43">
        <v>22662</v>
      </c>
    </row>
    <row r="76" spans="1:5" s="35" customFormat="1" ht="15.75" thickBot="1" x14ac:dyDescent="0.3">
      <c r="A76" s="36" t="s">
        <v>96</v>
      </c>
      <c r="B76" s="36"/>
      <c r="C76" s="43">
        <v>22843.3</v>
      </c>
      <c r="D76" s="36" t="s">
        <v>4</v>
      </c>
      <c r="E76" s="43">
        <v>22662</v>
      </c>
    </row>
    <row r="77" spans="1:5" ht="43.5" thickBot="1" x14ac:dyDescent="0.3">
      <c r="A77" s="13" t="s">
        <v>25</v>
      </c>
      <c r="B77" s="14" t="e">
        <f>#REF!</f>
        <v>#REF!</v>
      </c>
      <c r="C77" s="15">
        <f>C78</f>
        <v>2416.5</v>
      </c>
      <c r="D77" s="16"/>
      <c r="E77" s="17"/>
    </row>
    <row r="78" spans="1:5" s="35" customFormat="1" ht="15.75" thickBot="1" x14ac:dyDescent="0.3">
      <c r="A78" s="36" t="s">
        <v>97</v>
      </c>
      <c r="B78" s="36"/>
      <c r="C78" s="43">
        <v>2416.5</v>
      </c>
      <c r="D78" s="36" t="s">
        <v>4</v>
      </c>
      <c r="E78" s="43">
        <v>805.5</v>
      </c>
    </row>
    <row r="79" spans="1:5" ht="57.75" thickBot="1" x14ac:dyDescent="0.3">
      <c r="A79" s="13" t="s">
        <v>26</v>
      </c>
      <c r="B79" s="14" t="e">
        <f>SUM(#REF!)</f>
        <v>#REF!</v>
      </c>
      <c r="C79" s="15">
        <f>SUM(C80:C84)</f>
        <v>131981.02000000002</v>
      </c>
      <c r="D79" s="16"/>
      <c r="E79" s="17"/>
    </row>
    <row r="80" spans="1:5" s="35" customFormat="1" ht="15.75" thickBot="1" x14ac:dyDescent="0.3">
      <c r="A80" s="36" t="s">
        <v>98</v>
      </c>
      <c r="B80" s="36"/>
      <c r="C80" s="43">
        <v>385.25</v>
      </c>
      <c r="D80" s="36" t="s">
        <v>4</v>
      </c>
      <c r="E80" s="43">
        <v>22662</v>
      </c>
    </row>
    <row r="81" spans="1:6" s="35" customFormat="1" ht="15.75" thickBot="1" x14ac:dyDescent="0.3">
      <c r="A81" s="36" t="s">
        <v>99</v>
      </c>
      <c r="B81" s="36"/>
      <c r="C81" s="43">
        <v>385.25</v>
      </c>
      <c r="D81" s="36" t="s">
        <v>4</v>
      </c>
      <c r="E81" s="43">
        <v>22662</v>
      </c>
    </row>
    <row r="82" spans="1:6" s="35" customFormat="1" ht="15.75" thickBot="1" x14ac:dyDescent="0.3">
      <c r="A82" s="36" t="s">
        <v>100</v>
      </c>
      <c r="B82" s="36"/>
      <c r="C82" s="43">
        <v>541.44000000000005</v>
      </c>
      <c r="D82" s="36" t="s">
        <v>36</v>
      </c>
      <c r="E82" s="43">
        <v>12</v>
      </c>
    </row>
    <row r="83" spans="1:6" s="35" customFormat="1" ht="15.75" thickBot="1" x14ac:dyDescent="0.3">
      <c r="A83" s="36" t="s">
        <v>101</v>
      </c>
      <c r="B83" s="36"/>
      <c r="C83" s="43">
        <v>62320.5</v>
      </c>
      <c r="D83" s="36" t="s">
        <v>4</v>
      </c>
      <c r="E83" s="43">
        <v>22662</v>
      </c>
    </row>
    <row r="84" spans="1:6" s="35" customFormat="1" ht="15.75" thickBot="1" x14ac:dyDescent="0.3">
      <c r="A84" s="36" t="s">
        <v>102</v>
      </c>
      <c r="B84" s="36"/>
      <c r="C84" s="43">
        <v>68348.58</v>
      </c>
      <c r="D84" s="36" t="s">
        <v>4</v>
      </c>
      <c r="E84" s="43">
        <v>22662</v>
      </c>
    </row>
    <row r="85" spans="1:6" x14ac:dyDescent="0.25">
      <c r="A85" s="13" t="s">
        <v>27</v>
      </c>
      <c r="B85" s="14">
        <f>B86</f>
        <v>3559.3220338983051</v>
      </c>
      <c r="C85" s="15">
        <f>C86+C87</f>
        <v>55956.36</v>
      </c>
      <c r="D85" s="16"/>
      <c r="E85" s="17"/>
    </row>
    <row r="86" spans="1:6" ht="45" x14ac:dyDescent="0.25">
      <c r="A86" s="27" t="s">
        <v>9</v>
      </c>
      <c r="B86" s="28">
        <f>C86/1.18</f>
        <v>3559.3220338983051</v>
      </c>
      <c r="C86" s="29">
        <f>E86*12*5</f>
        <v>4200</v>
      </c>
      <c r="D86" s="27" t="s">
        <v>7</v>
      </c>
      <c r="E86" s="27">
        <v>70</v>
      </c>
    </row>
    <row r="87" spans="1:6" x14ac:dyDescent="0.25">
      <c r="A87" s="27" t="s">
        <v>33</v>
      </c>
      <c r="B87" s="28"/>
      <c r="C87" s="29">
        <v>51756.36</v>
      </c>
      <c r="D87" s="27" t="s">
        <v>37</v>
      </c>
      <c r="E87" s="27"/>
    </row>
    <row r="88" spans="1:6" x14ac:dyDescent="0.25">
      <c r="A88" s="13" t="s">
        <v>48</v>
      </c>
      <c r="B88" s="30" t="e">
        <f>B19+B22+B25+#REF!+B44+B67+B68+B69+B70+B73+B74+B77+B79+B85</f>
        <v>#REF!</v>
      </c>
      <c r="C88" s="41">
        <f>C19+C22+C25+C26+C33+C44+C70+C74+C79+C77</f>
        <v>605412.35000000009</v>
      </c>
      <c r="D88" s="27" t="s">
        <v>37</v>
      </c>
      <c r="E88" s="17"/>
      <c r="F88" s="37"/>
    </row>
    <row r="89" spans="1:6" x14ac:dyDescent="0.25">
      <c r="A89" s="13" t="s">
        <v>49</v>
      </c>
      <c r="B89" s="31"/>
      <c r="C89" s="40">
        <f>C88*1.2+C85</f>
        <v>782451.18</v>
      </c>
      <c r="D89" s="27" t="s">
        <v>37</v>
      </c>
      <c r="E89" s="17"/>
    </row>
    <row r="90" spans="1:6" x14ac:dyDescent="0.25">
      <c r="A90" s="13" t="s">
        <v>50</v>
      </c>
      <c r="B90" s="31"/>
      <c r="C90" s="40">
        <f>C6+C9-C89+C4</f>
        <v>-744607.46999999986</v>
      </c>
      <c r="D90" s="27" t="s">
        <v>37</v>
      </c>
      <c r="E90" s="17"/>
    </row>
    <row r="91" spans="1:6" ht="28.5" hidden="1" x14ac:dyDescent="0.25">
      <c r="A91" s="13" t="s">
        <v>51</v>
      </c>
      <c r="B91" s="31"/>
      <c r="C91" s="40">
        <f>C90+C8</f>
        <v>-662704.00999999989</v>
      </c>
      <c r="D91" s="27" t="s">
        <v>37</v>
      </c>
      <c r="E91" s="17"/>
    </row>
  </sheetData>
  <mergeCells count="8199"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2019-01-29T00:24:57Z</cp:lastPrinted>
  <dcterms:created xsi:type="dcterms:W3CDTF">2016-03-18T02:51:51Z</dcterms:created>
  <dcterms:modified xsi:type="dcterms:W3CDTF">2022-02-16T06:29:21Z</dcterms:modified>
</cp:coreProperties>
</file>