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промышленная 73а" sheetId="1" r:id="rId1"/>
    <sheet name="накоп 2020" sheetId="2" r:id="rId2"/>
    <sheet name="Лист3" sheetId="3" r:id="rId3"/>
    <sheet name="скорректировано" sheetId="4" r:id="rId4"/>
  </sheets>
  <definedNames>
    <definedName name="_xlnm.Print_Area" localSheetId="0">'промышленная 73а'!$A$1:$E$76</definedName>
  </definedNames>
  <calcPr calcId="145621"/>
</workbook>
</file>

<file path=xl/calcChain.xml><?xml version="1.0" encoding="utf-8"?>
<calcChain xmlns="http://schemas.openxmlformats.org/spreadsheetml/2006/main">
  <c r="C36" i="1" l="1"/>
  <c r="B48" i="4" l="1"/>
  <c r="E7" i="3" l="1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6" i="3"/>
  <c r="B53" i="3"/>
  <c r="B49" i="3"/>
  <c r="C66" i="1" l="1"/>
  <c r="C32" i="1"/>
  <c r="C28" i="1"/>
  <c r="C48" i="2"/>
  <c r="E48" i="3" s="1"/>
  <c r="C64" i="1" l="1"/>
  <c r="C7" i="1"/>
  <c r="C72" i="1"/>
  <c r="B72" i="1" s="1"/>
  <c r="B71" i="1" s="1"/>
  <c r="C58" i="1"/>
  <c r="C61" i="1"/>
  <c r="C21" i="1"/>
  <c r="C18" i="1"/>
  <c r="C15" i="1"/>
  <c r="C12" i="1"/>
  <c r="C9" i="1"/>
  <c r="C8" i="1" s="1"/>
  <c r="C10" i="1" s="1"/>
  <c r="C73" i="1" l="1"/>
  <c r="F73" i="1" s="1"/>
  <c r="C71" i="1"/>
  <c r="B56" i="1"/>
  <c r="C74" i="1" l="1"/>
  <c r="B66" i="1"/>
  <c r="B58" i="1"/>
  <c r="C75" i="1" l="1"/>
  <c r="C76" i="1" s="1"/>
  <c r="B64" i="1"/>
  <c r="B61" i="1"/>
  <c r="B60" i="1"/>
  <c r="B57" i="1"/>
  <c r="B18" i="1"/>
  <c r="B15" i="1"/>
  <c r="B12" i="1"/>
  <c r="B73" i="1" l="1"/>
</calcChain>
</file>

<file path=xl/sharedStrings.xml><?xml version="1.0" encoding="utf-8"?>
<sst xmlns="http://schemas.openxmlformats.org/spreadsheetml/2006/main" count="406" uniqueCount="100">
  <si>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</si>
  <si>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</si>
  <si>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</si>
  <si>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</si>
  <si>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</si>
  <si>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</si>
  <si>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</si>
  <si>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</si>
  <si>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</si>
  <si>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</si>
  <si>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</si>
  <si>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</si>
  <si>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</si>
  <si>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</si>
  <si>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</si>
  <si>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</si>
  <si>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</si>
  <si>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</si>
  <si>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</si>
  <si>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</si>
  <si>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</si>
  <si>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</si>
  <si>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</si>
  <si>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</si>
  <si>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</si>
  <si>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</si>
  <si>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</si>
  <si>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</si>
  <si>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</si>
  <si>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73А</t>
  </si>
  <si>
    <t>Чел.</t>
  </si>
  <si>
    <t>м2</t>
  </si>
  <si>
    <t>1 стояк</t>
  </si>
  <si>
    <t>м</t>
  </si>
  <si>
    <t>Очистка канализационной сети</t>
  </si>
  <si>
    <t>Кол-во</t>
  </si>
  <si>
    <t>Ед.изм</t>
  </si>
  <si>
    <t>Наименование работ</t>
  </si>
  <si>
    <t xml:space="preserve">По адресу ПРОМЫШЛЕННАЯ ул. д.73А                                       </t>
  </si>
  <si>
    <t>Cуммa</t>
  </si>
  <si>
    <t>Дезинсекция "ЗКДС"</t>
  </si>
  <si>
    <t>Закрытие и открытие стояков</t>
  </si>
  <si>
    <t>Замена электрической лампы накаливания</t>
  </si>
  <si>
    <t>шт.</t>
  </si>
  <si>
    <t>Смена труб канализации д.100</t>
  </si>
  <si>
    <t>Чистка водоподогревателя</t>
  </si>
  <si>
    <t>замена эл. лампочки накаливания</t>
  </si>
  <si>
    <t xml:space="preserve">Накопительная по работам за период c  01.01.2020 по  31.12.2020 г.                                                                                   </t>
  </si>
  <si>
    <t>Вывоз ТКО 1,2 кв. 2020 г. К=0,6;0,8;0,85;0,9;1</t>
  </si>
  <si>
    <t>Выезд а/машины по заявке</t>
  </si>
  <si>
    <t>выезд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</si>
  <si>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</si>
  <si>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</si>
  <si>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Замена части стояка ГВС</t>
  </si>
  <si>
    <t>метр</t>
  </si>
  <si>
    <t>Замена части стояка отопления</t>
  </si>
  <si>
    <t>1 кв.</t>
  </si>
  <si>
    <t>Замена эл.провода</t>
  </si>
  <si>
    <t>1 пм</t>
  </si>
  <si>
    <t>Наладка теплоузла (снятие, установка конусов)</t>
  </si>
  <si>
    <t>1 дом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</si>
  <si>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</si>
  <si>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</si>
  <si>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Осмотр подвала</t>
  </si>
  <si>
    <t>Осмотр сантех. оборудования</t>
  </si>
  <si>
    <t>Ремонт вентелей до 32 д.</t>
  </si>
  <si>
    <t>Ремонт труб КНС</t>
  </si>
  <si>
    <t>Сброс воздуха со стояков отопления с использованием а/м газель</t>
  </si>
  <si>
    <t>Смена вентиля д.25 мм</t>
  </si>
  <si>
    <t>Смена вентиля д.50 мм.</t>
  </si>
  <si>
    <t>Смена вентиля до 20 мм</t>
  </si>
  <si>
    <t>Смена врезки/сборки без сварочных работ</t>
  </si>
  <si>
    <t>Содержание ДРС 1,2 кв. 2020 г. коэф. 0,8</t>
  </si>
  <si>
    <t>Содержание ДРС 3,4 кв. 2020 г. коэф.0,8;0,85;0,9;1</t>
  </si>
  <si>
    <t>Уборка МОП 1,2 кв. 2020 г. К=0,8</t>
  </si>
  <si>
    <t>Уборка МОП 3,4 кв. 2020 г. К=0,8</t>
  </si>
  <si>
    <t>Уборка придомовой территории 1,2 кв. 2020 г. К=0,8</t>
  </si>
  <si>
    <t>Уборка придомовой территории 3,4 кв. 2020 г. К=0,6;0,8</t>
  </si>
  <si>
    <t>Удаление воздуха со стояков отопления</t>
  </si>
  <si>
    <t>Управление жилым фондом 1,2 кв. 2020г. К=0,6;0,8;0,85;0,9;1</t>
  </si>
  <si>
    <t>Управление жилым фондом 3,4 кв. 2020г. К=0,6;0,8;0,85;0,9;1</t>
  </si>
  <si>
    <t>Установка водомерного счетчика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</si>
  <si>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</si>
  <si>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</si>
  <si>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</si>
  <si>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</si>
  <si>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вывод канализационных выпусков</t>
  </si>
  <si>
    <t>шт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</si>
  <si>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</si>
  <si>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</si>
  <si>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</si>
  <si>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</si>
  <si>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</si>
  <si>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</si>
  <si>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</si>
  <si>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</si>
  <si>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</si>
  <si>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Вывод канализационных выпусков</t>
  </si>
  <si>
    <t>Изоляция труб отопления</t>
  </si>
  <si>
    <t>подвал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</si>
</sst>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&quot;р.&quot;"/>
    <numFmt numFmtId="165" formatCode="_-* #,##0.00_-;\-* #,##0.00_-;_-* &quot;-&quot;??_-;_-@_-"/>
    <numFmt numFmtId="166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2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164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 wrapText="1"/>
    </xf>
    <xf numFmtId="2" fontId="6" fillId="0" borderId="2" xfId="3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43" fontId="2" fillId="0" borderId="0" xfId="3" applyFont="1" applyFill="1" applyAlignment="1">
      <alignment horizontal="center" vertical="center" wrapText="1"/>
    </xf>
    <xf numFmtId="0" fontId="0" fillId="0" borderId="0" xfId="0"/>
    <xf numFmtId="0" fontId="12" fillId="0" borderId="6" xfId="0" applyFont="1" applyFill="1" applyBorder="1" applyAlignment="1">
      <alignment horizontal="center" vertical="center" wrapText="1"/>
    </xf>
    <xf numFmtId="49" fontId="0" fillId="0" borderId="6" xfId="0" applyNumberFormat="1" applyFill="1" applyBorder="1"/>
    <xf numFmtId="165" fontId="0" fillId="0" borderId="6" xfId="0" applyNumberFormat="1" applyFill="1" applyBorder="1"/>
    <xf numFmtId="2" fontId="2" fillId="0" borderId="0" xfId="0" applyNumberFormat="1" applyFont="1" applyFill="1" applyAlignment="1">
      <alignment horizontal="center" wrapText="1"/>
    </xf>
    <xf numFmtId="166" fontId="0" fillId="0" borderId="6" xfId="0" applyNumberFormat="1" applyFill="1" applyBorder="1"/>
    <xf numFmtId="166" fontId="12" fillId="0" borderId="6" xfId="0" applyNumberFormat="1" applyFont="1" applyFill="1" applyBorder="1"/>
    <xf numFmtId="49" fontId="0" fillId="4" borderId="6" xfId="0" applyNumberFormat="1" applyFill="1" applyBorder="1"/>
    <xf numFmtId="166" fontId="0" fillId="4" borderId="6" xfId="0" applyNumberFormat="1" applyFill="1" applyBorder="1"/>
    <xf numFmtId="0" fontId="0" fillId="4" borderId="0" xfId="0" applyFill="1"/>
    <xf numFmtId="166" fontId="6" fillId="0" borderId="2" xfId="0" applyNumberFormat="1" applyFont="1" applyFill="1" applyBorder="1" applyAlignment="1">
      <alignment horizontal="center"/>
    </xf>
    <xf numFmtId="166" fontId="0" fillId="0" borderId="0" xfId="0" applyNumberFormat="1"/>
    <xf numFmtId="0" fontId="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workbookViewId="0">
      <selection activeCell="G40" sqref="G40"/>
    </sheetView>
  </sheetViews>
  <sheetFormatPr defaultRowHeight="15" outlineLevelRow="2" x14ac:dyDescent="0.25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s="6" customFormat="1" ht="37.5" customHeight="1" x14ac:dyDescent="0.25">
      <c r="A1" s="46" t="s">
        <v>7</v>
      </c>
      <c r="B1" s="46"/>
      <c r="C1" s="46"/>
      <c r="D1" s="46"/>
      <c r="E1" s="46"/>
    </row>
    <row r="2" spans="1:5" s="6" customFormat="1" ht="17.25" customHeight="1" x14ac:dyDescent="0.25">
      <c r="A2" s="7" t="s">
        <v>29</v>
      </c>
      <c r="B2" s="8" t="s">
        <v>5</v>
      </c>
      <c r="C2" s="48" t="s">
        <v>88</v>
      </c>
      <c r="D2" s="48"/>
      <c r="E2" s="48"/>
    </row>
    <row r="3" spans="1:5" s="6" customFormat="1" ht="57" x14ac:dyDescent="0.25">
      <c r="A3" s="9" t="s">
        <v>3</v>
      </c>
      <c r="B3" s="10" t="s">
        <v>0</v>
      </c>
      <c r="C3" s="11" t="s">
        <v>27</v>
      </c>
      <c r="D3" s="12" t="s">
        <v>1</v>
      </c>
      <c r="E3" s="13" t="s">
        <v>2</v>
      </c>
    </row>
    <row r="4" spans="1:5" s="6" customFormat="1" x14ac:dyDescent="0.25">
      <c r="A4" s="49" t="s">
        <v>28</v>
      </c>
      <c r="B4" s="50"/>
      <c r="C4" s="50"/>
      <c r="D4" s="50"/>
      <c r="E4" s="51"/>
    </row>
    <row r="5" spans="1:5" s="6" customFormat="1" ht="28.5" x14ac:dyDescent="0.25">
      <c r="A5" s="9" t="s">
        <v>89</v>
      </c>
      <c r="B5" s="10"/>
      <c r="C5" s="11">
        <v>356961.1</v>
      </c>
      <c r="D5" s="14" t="s">
        <v>26</v>
      </c>
      <c r="E5" s="13"/>
    </row>
    <row r="6" spans="1:5" s="6" customFormat="1" x14ac:dyDescent="0.25">
      <c r="A6" s="9" t="s">
        <v>90</v>
      </c>
      <c r="B6" s="10"/>
      <c r="C6" s="11">
        <v>437257.02</v>
      </c>
      <c r="D6" s="14" t="s">
        <v>26</v>
      </c>
      <c r="E6" s="13"/>
    </row>
    <row r="7" spans="1:5" s="6" customFormat="1" x14ac:dyDescent="0.25">
      <c r="A7" s="9" t="s">
        <v>91</v>
      </c>
      <c r="B7" s="10"/>
      <c r="C7" s="11">
        <f>C6-C5</f>
        <v>80295.920000000042</v>
      </c>
      <c r="D7" s="14" t="s">
        <v>26</v>
      </c>
      <c r="E7" s="13"/>
    </row>
    <row r="8" spans="1:5" s="6" customFormat="1" x14ac:dyDescent="0.25">
      <c r="A8" s="9" t="s">
        <v>8</v>
      </c>
      <c r="B8" s="10"/>
      <c r="C8" s="11">
        <f>C9</f>
        <v>13543.68</v>
      </c>
      <c r="D8" s="14" t="s">
        <v>26</v>
      </c>
      <c r="E8" s="13"/>
    </row>
    <row r="9" spans="1:5" s="6" customFormat="1" x14ac:dyDescent="0.25">
      <c r="A9" s="9" t="s">
        <v>9</v>
      </c>
      <c r="B9" s="10"/>
      <c r="C9" s="15">
        <f>600*12+528.64*12</f>
        <v>13543.68</v>
      </c>
      <c r="D9" s="14" t="s">
        <v>26</v>
      </c>
      <c r="E9" s="13"/>
    </row>
    <row r="10" spans="1:5" s="6" customFormat="1" x14ac:dyDescent="0.25">
      <c r="A10" s="7" t="s">
        <v>92</v>
      </c>
      <c r="B10" s="8"/>
      <c r="C10" s="16">
        <f>C5+C8-C9</f>
        <v>356961.1</v>
      </c>
      <c r="D10" s="14" t="s">
        <v>26</v>
      </c>
      <c r="E10" s="17"/>
    </row>
    <row r="11" spans="1:5" s="6" customFormat="1" x14ac:dyDescent="0.25">
      <c r="A11" s="47" t="s">
        <v>10</v>
      </c>
      <c r="B11" s="47"/>
      <c r="C11" s="47"/>
      <c r="D11" s="47"/>
      <c r="E11" s="47"/>
    </row>
    <row r="12" spans="1:5" s="6" customFormat="1" ht="29.25" thickBot="1" x14ac:dyDescent="0.3">
      <c r="A12" s="7" t="s">
        <v>11</v>
      </c>
      <c r="B12" s="8" t="e">
        <f>#REF!</f>
        <v>#REF!</v>
      </c>
      <c r="C12" s="16">
        <f>SUM(C13:C14)</f>
        <v>61977.599999999999</v>
      </c>
      <c r="D12" s="18"/>
      <c r="E12" s="17"/>
    </row>
    <row r="13" spans="1:5" s="34" customFormat="1" ht="15.75" thickBot="1" x14ac:dyDescent="0.3">
      <c r="A13" s="36" t="s">
        <v>79</v>
      </c>
      <c r="B13" s="36"/>
      <c r="C13" s="39">
        <v>30336</v>
      </c>
      <c r="D13" s="36" t="s">
        <v>33</v>
      </c>
      <c r="E13" s="39">
        <v>7680</v>
      </c>
    </row>
    <row r="14" spans="1:5" s="34" customFormat="1" ht="15.75" thickBot="1" x14ac:dyDescent="0.3">
      <c r="A14" s="36" t="s">
        <v>80</v>
      </c>
      <c r="B14" s="36"/>
      <c r="C14" s="39">
        <v>31641.599999999999</v>
      </c>
      <c r="D14" s="36" t="s">
        <v>31</v>
      </c>
      <c r="E14" s="39">
        <v>7680</v>
      </c>
    </row>
    <row r="15" spans="1:5" s="6" customFormat="1" ht="29.25" thickBot="1" x14ac:dyDescent="0.3">
      <c r="A15" s="7" t="s">
        <v>12</v>
      </c>
      <c r="B15" s="8" t="e">
        <f>#REF!</f>
        <v>#REF!</v>
      </c>
      <c r="C15" s="16">
        <f>SUM(C16:C17)</f>
        <v>28415.57</v>
      </c>
      <c r="D15" s="18"/>
      <c r="E15" s="17"/>
    </row>
    <row r="16" spans="1:5" s="34" customFormat="1" ht="15.75" thickBot="1" x14ac:dyDescent="0.3">
      <c r="A16" s="36" t="s">
        <v>74</v>
      </c>
      <c r="B16" s="36"/>
      <c r="C16" s="39">
        <v>13816.35</v>
      </c>
      <c r="D16" s="36" t="s">
        <v>31</v>
      </c>
      <c r="E16" s="39">
        <v>8323.1</v>
      </c>
    </row>
    <row r="17" spans="1:5" s="34" customFormat="1" ht="15.75" thickBot="1" x14ac:dyDescent="0.3">
      <c r="A17" s="36" t="s">
        <v>75</v>
      </c>
      <c r="B17" s="36"/>
      <c r="C17" s="39">
        <v>14599.22</v>
      </c>
      <c r="D17" s="36" t="s">
        <v>31</v>
      </c>
      <c r="E17" s="39">
        <v>7683.8</v>
      </c>
    </row>
    <row r="18" spans="1:5" s="6" customFormat="1" ht="29.25" thickBot="1" x14ac:dyDescent="0.3">
      <c r="A18" s="7" t="s">
        <v>13</v>
      </c>
      <c r="B18" s="20" t="e">
        <f>#REF!+#REF!</f>
        <v>#REF!</v>
      </c>
      <c r="C18" s="16">
        <f>SUM(C19:C20)</f>
        <v>3298.17</v>
      </c>
      <c r="D18" s="21"/>
      <c r="E18" s="17"/>
    </row>
    <row r="19" spans="1:5" s="34" customFormat="1" ht="15.75" thickBot="1" x14ac:dyDescent="0.3">
      <c r="A19" s="36" t="s">
        <v>48</v>
      </c>
      <c r="B19" s="36"/>
      <c r="C19" s="39">
        <v>3298.17</v>
      </c>
      <c r="D19" s="36" t="s">
        <v>30</v>
      </c>
      <c r="E19" s="39">
        <v>51</v>
      </c>
    </row>
    <row r="20" spans="1:5" s="34" customFormat="1" ht="15.75" thickBot="1" x14ac:dyDescent="0.3">
      <c r="A20" s="36"/>
      <c r="B20" s="36"/>
      <c r="C20" s="37"/>
      <c r="D20" s="36"/>
      <c r="E20" s="37"/>
    </row>
    <row r="21" spans="1:5" s="6" customFormat="1" ht="43.5" thickBot="1" x14ac:dyDescent="0.3">
      <c r="A21" s="7" t="s">
        <v>14</v>
      </c>
      <c r="B21" s="8"/>
      <c r="C21" s="16">
        <f>SUM(C22:C27)</f>
        <v>8678.4</v>
      </c>
      <c r="D21" s="18"/>
      <c r="E21" s="17"/>
    </row>
    <row r="22" spans="1:5" s="34" customFormat="1" ht="15.75" thickBot="1" x14ac:dyDescent="0.3">
      <c r="A22" s="36" t="s">
        <v>51</v>
      </c>
      <c r="B22" s="36"/>
      <c r="C22" s="39">
        <v>768</v>
      </c>
      <c r="D22" s="36" t="s">
        <v>31</v>
      </c>
      <c r="E22" s="39">
        <v>7680</v>
      </c>
    </row>
    <row r="23" spans="1:5" s="34" customFormat="1" ht="15.75" thickBot="1" x14ac:dyDescent="0.3">
      <c r="A23" s="36" t="s">
        <v>52</v>
      </c>
      <c r="B23" s="36"/>
      <c r="C23" s="39">
        <v>691.2</v>
      </c>
      <c r="D23" s="36" t="s">
        <v>31</v>
      </c>
      <c r="E23" s="39">
        <v>7680</v>
      </c>
    </row>
    <row r="24" spans="1:5" s="34" customFormat="1" ht="15.75" thickBot="1" x14ac:dyDescent="0.3">
      <c r="A24" s="36" t="s">
        <v>82</v>
      </c>
      <c r="B24" s="36"/>
      <c r="C24" s="39">
        <v>691.2</v>
      </c>
      <c r="D24" s="36" t="s">
        <v>31</v>
      </c>
      <c r="E24" s="39">
        <v>7680</v>
      </c>
    </row>
    <row r="25" spans="1:5" s="34" customFormat="1" ht="15.75" thickBot="1" x14ac:dyDescent="0.3">
      <c r="A25" s="36" t="s">
        <v>83</v>
      </c>
      <c r="B25" s="36"/>
      <c r="C25" s="39">
        <v>691.2</v>
      </c>
      <c r="D25" s="36" t="s">
        <v>31</v>
      </c>
      <c r="E25" s="39">
        <v>7680</v>
      </c>
    </row>
    <row r="26" spans="1:5" s="34" customFormat="1" ht="15.75" thickBot="1" x14ac:dyDescent="0.3">
      <c r="A26" s="36" t="s">
        <v>84</v>
      </c>
      <c r="B26" s="36"/>
      <c r="C26" s="39">
        <v>2918.4</v>
      </c>
      <c r="D26" s="36" t="s">
        <v>31</v>
      </c>
      <c r="E26" s="39">
        <v>7680</v>
      </c>
    </row>
    <row r="27" spans="1:5" s="34" customFormat="1" ht="15.75" thickBot="1" x14ac:dyDescent="0.3">
      <c r="A27" s="36" t="s">
        <v>85</v>
      </c>
      <c r="B27" s="36"/>
      <c r="C27" s="39">
        <v>2918.4</v>
      </c>
      <c r="D27" s="36" t="s">
        <v>31</v>
      </c>
      <c r="E27" s="39">
        <v>7680</v>
      </c>
    </row>
    <row r="28" spans="1:5" s="6" customFormat="1" ht="43.5" outlineLevel="1" thickBot="1" x14ac:dyDescent="0.3">
      <c r="A28" s="7" t="s">
        <v>15</v>
      </c>
      <c r="B28" s="22"/>
      <c r="C28" s="16">
        <f>SUM(C29:C31)</f>
        <v>22703.250000000004</v>
      </c>
      <c r="D28" s="22"/>
      <c r="E28" s="22"/>
    </row>
    <row r="29" spans="1:5" s="34" customFormat="1" ht="15.75" thickBot="1" x14ac:dyDescent="0.3">
      <c r="A29" s="36" t="s">
        <v>57</v>
      </c>
      <c r="B29" s="36"/>
      <c r="C29" s="39">
        <v>21792.2</v>
      </c>
      <c r="D29" s="36" t="s">
        <v>58</v>
      </c>
      <c r="E29" s="39">
        <v>20</v>
      </c>
    </row>
    <row r="30" spans="1:5" s="34" customFormat="1" ht="15.75" thickBot="1" x14ac:dyDescent="0.3">
      <c r="A30" s="36" t="s">
        <v>42</v>
      </c>
      <c r="B30" s="36"/>
      <c r="C30" s="39">
        <v>476.4</v>
      </c>
      <c r="D30" s="36" t="s">
        <v>43</v>
      </c>
      <c r="E30" s="39">
        <v>6</v>
      </c>
    </row>
    <row r="31" spans="1:5" s="34" customFormat="1" ht="15.75" thickBot="1" x14ac:dyDescent="0.3">
      <c r="A31" s="36" t="s">
        <v>46</v>
      </c>
      <c r="B31" s="36"/>
      <c r="C31" s="39">
        <v>434.65</v>
      </c>
      <c r="D31" s="36" t="s">
        <v>87</v>
      </c>
      <c r="E31" s="39">
        <v>5</v>
      </c>
    </row>
    <row r="32" spans="1:5" s="19" customFormat="1" ht="52.5" customHeight="1" outlineLevel="2" thickBot="1" x14ac:dyDescent="0.3">
      <c r="A32" s="7" t="s">
        <v>16</v>
      </c>
      <c r="B32" s="23"/>
      <c r="C32" s="44">
        <f>SUM(C33:C54)</f>
        <v>258469.12</v>
      </c>
      <c r="D32" s="23"/>
      <c r="E32" s="23"/>
    </row>
    <row r="33" spans="1:5" s="34" customFormat="1" ht="15.75" thickBot="1" x14ac:dyDescent="0.3">
      <c r="A33" s="36" t="s">
        <v>41</v>
      </c>
      <c r="B33" s="36"/>
      <c r="C33" s="39">
        <v>809.36</v>
      </c>
      <c r="D33" s="36" t="s">
        <v>32</v>
      </c>
      <c r="E33" s="39">
        <v>1</v>
      </c>
    </row>
    <row r="34" spans="1:5" s="34" customFormat="1" ht="15.75" thickBot="1" x14ac:dyDescent="0.3">
      <c r="A34" s="36" t="s">
        <v>53</v>
      </c>
      <c r="B34" s="36"/>
      <c r="C34" s="39">
        <v>13093.88</v>
      </c>
      <c r="D34" s="36" t="s">
        <v>54</v>
      </c>
      <c r="E34" s="39">
        <v>6</v>
      </c>
    </row>
    <row r="35" spans="1:5" s="34" customFormat="1" ht="15.75" thickBot="1" x14ac:dyDescent="0.3">
      <c r="A35" s="36" t="s">
        <v>55</v>
      </c>
      <c r="B35" s="36"/>
      <c r="C35" s="39">
        <v>2526.54</v>
      </c>
      <c r="D35" s="36" t="s">
        <v>56</v>
      </c>
      <c r="E35" s="39">
        <v>2</v>
      </c>
    </row>
    <row r="36" spans="1:5" s="34" customFormat="1" ht="15.75" thickBot="1" x14ac:dyDescent="0.3">
      <c r="A36" s="36" t="s">
        <v>98</v>
      </c>
      <c r="B36" s="36"/>
      <c r="C36" s="39">
        <f>100*281+100*227</f>
        <v>50800</v>
      </c>
      <c r="D36" s="36" t="s">
        <v>99</v>
      </c>
      <c r="E36" s="39">
        <v>1</v>
      </c>
    </row>
    <row r="37" spans="1:5" s="34" customFormat="1" ht="15.75" thickBot="1" x14ac:dyDescent="0.3">
      <c r="A37" s="36" t="s">
        <v>63</v>
      </c>
      <c r="B37" s="36"/>
      <c r="C37" s="39">
        <v>7628.6</v>
      </c>
      <c r="D37" s="36" t="s">
        <v>60</v>
      </c>
      <c r="E37" s="39">
        <v>20</v>
      </c>
    </row>
    <row r="38" spans="1:5" s="34" customFormat="1" ht="15.75" thickBot="1" x14ac:dyDescent="0.3">
      <c r="A38" s="36" t="s">
        <v>64</v>
      </c>
      <c r="B38" s="36"/>
      <c r="C38" s="39">
        <v>199.29</v>
      </c>
      <c r="D38" s="36" t="s">
        <v>43</v>
      </c>
      <c r="E38" s="39">
        <v>1</v>
      </c>
    </row>
    <row r="39" spans="1:5" s="34" customFormat="1" ht="15.75" thickBot="1" x14ac:dyDescent="0.3">
      <c r="A39" s="36" t="s">
        <v>34</v>
      </c>
      <c r="B39" s="36"/>
      <c r="C39" s="39">
        <v>15329.6</v>
      </c>
      <c r="D39" s="36" t="s">
        <v>33</v>
      </c>
      <c r="E39" s="39">
        <v>110</v>
      </c>
    </row>
    <row r="40" spans="1:5" s="34" customFormat="1" ht="15.75" thickBot="1" x14ac:dyDescent="0.3">
      <c r="A40" s="36" t="s">
        <v>34</v>
      </c>
      <c r="B40" s="36"/>
      <c r="C40" s="39">
        <v>4180.8</v>
      </c>
      <c r="D40" s="36" t="s">
        <v>33</v>
      </c>
      <c r="E40" s="39">
        <v>30</v>
      </c>
    </row>
    <row r="41" spans="1:5" s="34" customFormat="1" ht="15.75" thickBot="1" x14ac:dyDescent="0.3">
      <c r="A41" s="36" t="s">
        <v>65</v>
      </c>
      <c r="B41" s="36"/>
      <c r="C41" s="39">
        <v>435.01</v>
      </c>
      <c r="D41" s="36" t="s">
        <v>43</v>
      </c>
      <c r="E41" s="39">
        <v>1</v>
      </c>
    </row>
    <row r="42" spans="1:5" s="34" customFormat="1" ht="15.75" thickBot="1" x14ac:dyDescent="0.3">
      <c r="A42" s="36" t="s">
        <v>66</v>
      </c>
      <c r="B42" s="36"/>
      <c r="C42" s="39">
        <v>1047.3900000000001</v>
      </c>
      <c r="D42" s="36" t="s">
        <v>43</v>
      </c>
      <c r="E42" s="39">
        <v>5.0999999999999996</v>
      </c>
    </row>
    <row r="43" spans="1:5" s="34" customFormat="1" ht="15.75" thickBot="1" x14ac:dyDescent="0.3">
      <c r="A43" s="36" t="s">
        <v>67</v>
      </c>
      <c r="B43" s="36"/>
      <c r="C43" s="39">
        <v>2083.5</v>
      </c>
      <c r="D43" s="36" t="s">
        <v>32</v>
      </c>
      <c r="E43" s="39">
        <v>3</v>
      </c>
    </row>
    <row r="44" spans="1:5" s="34" customFormat="1" ht="15.75" thickBot="1" x14ac:dyDescent="0.3">
      <c r="A44" s="36" t="s">
        <v>68</v>
      </c>
      <c r="B44" s="36"/>
      <c r="C44" s="39">
        <v>1507.86</v>
      </c>
      <c r="D44" s="36" t="s">
        <v>43</v>
      </c>
      <c r="E44" s="39">
        <v>2</v>
      </c>
    </row>
    <row r="45" spans="1:5" s="34" customFormat="1" ht="15.75" thickBot="1" x14ac:dyDescent="0.3">
      <c r="A45" s="36" t="s">
        <v>69</v>
      </c>
      <c r="B45" s="36"/>
      <c r="C45" s="39">
        <v>2090.09</v>
      </c>
      <c r="D45" s="36" t="s">
        <v>43</v>
      </c>
      <c r="E45" s="39">
        <v>1</v>
      </c>
    </row>
    <row r="46" spans="1:5" s="34" customFormat="1" ht="15.75" thickBot="1" x14ac:dyDescent="0.3">
      <c r="A46" s="36" t="s">
        <v>70</v>
      </c>
      <c r="B46" s="36"/>
      <c r="C46" s="39">
        <v>3659.94</v>
      </c>
      <c r="D46" s="36" t="s">
        <v>43</v>
      </c>
      <c r="E46" s="39">
        <v>6</v>
      </c>
    </row>
    <row r="47" spans="1:5" s="34" customFormat="1" ht="15.75" thickBot="1" x14ac:dyDescent="0.3">
      <c r="A47" s="36" t="s">
        <v>71</v>
      </c>
      <c r="B47" s="36"/>
      <c r="C47" s="39">
        <v>2166.54</v>
      </c>
      <c r="D47" s="36" t="s">
        <v>43</v>
      </c>
      <c r="E47" s="39">
        <v>2</v>
      </c>
    </row>
    <row r="48" spans="1:5" s="34" customFormat="1" ht="15.75" thickBot="1" x14ac:dyDescent="0.3">
      <c r="A48" s="36" t="s">
        <v>44</v>
      </c>
      <c r="B48" s="36"/>
      <c r="C48" s="39">
        <v>20276</v>
      </c>
      <c r="D48" s="36" t="s">
        <v>33</v>
      </c>
      <c r="E48" s="39">
        <v>18.5</v>
      </c>
    </row>
    <row r="49" spans="1:5" s="34" customFormat="1" ht="15.75" thickBot="1" x14ac:dyDescent="0.3">
      <c r="A49" s="36" t="s">
        <v>49</v>
      </c>
      <c r="B49" s="36"/>
      <c r="C49" s="39">
        <v>4537.2</v>
      </c>
      <c r="D49" s="36" t="s">
        <v>50</v>
      </c>
      <c r="E49" s="39">
        <v>8</v>
      </c>
    </row>
    <row r="50" spans="1:5" s="34" customFormat="1" ht="15.75" thickBot="1" x14ac:dyDescent="0.3">
      <c r="A50" s="36" t="s">
        <v>59</v>
      </c>
      <c r="B50" s="36"/>
      <c r="C50" s="39">
        <v>1543.87</v>
      </c>
      <c r="D50" s="36" t="s">
        <v>60</v>
      </c>
      <c r="E50" s="39">
        <v>1</v>
      </c>
    </row>
    <row r="51" spans="1:5" s="34" customFormat="1" ht="15.75" thickBot="1" x14ac:dyDescent="0.3">
      <c r="A51" s="36" t="s">
        <v>78</v>
      </c>
      <c r="B51" s="36"/>
      <c r="C51" s="39">
        <v>2176.44</v>
      </c>
      <c r="D51" s="36" t="s">
        <v>32</v>
      </c>
      <c r="E51" s="39">
        <v>3</v>
      </c>
    </row>
    <row r="52" spans="1:5" s="34" customFormat="1" ht="15.75" thickBot="1" x14ac:dyDescent="0.3">
      <c r="A52" s="36" t="s">
        <v>81</v>
      </c>
      <c r="B52" s="36"/>
      <c r="C52" s="39">
        <v>199.29</v>
      </c>
      <c r="D52" s="36" t="s">
        <v>43</v>
      </c>
      <c r="E52" s="39">
        <v>1</v>
      </c>
    </row>
    <row r="53" spans="1:5" s="34" customFormat="1" ht="15.75" thickBot="1" x14ac:dyDescent="0.3">
      <c r="A53" s="36" t="s">
        <v>45</v>
      </c>
      <c r="B53" s="36"/>
      <c r="C53" s="39">
        <v>20328.919999999998</v>
      </c>
      <c r="D53" s="36" t="s">
        <v>43</v>
      </c>
      <c r="E53" s="39">
        <v>1</v>
      </c>
    </row>
    <row r="54" spans="1:5" s="34" customFormat="1" ht="15.75" thickBot="1" x14ac:dyDescent="0.3">
      <c r="A54" s="36" t="s">
        <v>86</v>
      </c>
      <c r="B54" s="36"/>
      <c r="C54" s="39">
        <v>101849</v>
      </c>
      <c r="D54" s="36" t="s">
        <v>43</v>
      </c>
      <c r="E54" s="39">
        <v>1</v>
      </c>
    </row>
    <row r="55" spans="1:5" s="19" customFormat="1" ht="28.5" outlineLevel="2" x14ac:dyDescent="0.25">
      <c r="A55" s="7" t="s">
        <v>17</v>
      </c>
      <c r="B55" s="23"/>
      <c r="C55" s="24">
        <v>0</v>
      </c>
      <c r="D55" s="23"/>
      <c r="E55" s="23"/>
    </row>
    <row r="56" spans="1:5" s="6" customFormat="1" ht="28.5" x14ac:dyDescent="0.25">
      <c r="A56" s="7" t="s">
        <v>18</v>
      </c>
      <c r="B56" s="8" t="e">
        <f>SUM(#REF!)</f>
        <v>#REF!</v>
      </c>
      <c r="C56" s="16">
        <v>0</v>
      </c>
      <c r="D56" s="18"/>
      <c r="E56" s="17"/>
    </row>
    <row r="57" spans="1:5" s="6" customFormat="1" ht="28.5" x14ac:dyDescent="0.25">
      <c r="A57" s="7" t="s">
        <v>19</v>
      </c>
      <c r="B57" s="8" t="e">
        <f>#REF!</f>
        <v>#REF!</v>
      </c>
      <c r="C57" s="16">
        <v>0</v>
      </c>
      <c r="D57" s="18"/>
      <c r="E57" s="17"/>
    </row>
    <row r="58" spans="1:5" s="6" customFormat="1" ht="29.25" thickBot="1" x14ac:dyDescent="0.3">
      <c r="A58" s="7" t="s">
        <v>20</v>
      </c>
      <c r="B58" s="8" t="e">
        <f>#REF!+#REF!</f>
        <v>#REF!</v>
      </c>
      <c r="C58" s="16">
        <f>C59</f>
        <v>0</v>
      </c>
      <c r="D58" s="18"/>
      <c r="E58" s="17"/>
    </row>
    <row r="59" spans="1:5" s="34" customFormat="1" ht="15.75" thickBot="1" x14ac:dyDescent="0.3">
      <c r="A59" s="36"/>
      <c r="B59" s="36"/>
      <c r="C59" s="37"/>
      <c r="D59" s="36"/>
      <c r="E59" s="37"/>
    </row>
    <row r="60" spans="1:5" s="6" customFormat="1" ht="28.5" x14ac:dyDescent="0.25">
      <c r="A60" s="7" t="s">
        <v>21</v>
      </c>
      <c r="B60" s="8" t="e">
        <f>#REF!</f>
        <v>#REF!</v>
      </c>
      <c r="C60" s="16">
        <v>0</v>
      </c>
      <c r="D60" s="18"/>
      <c r="E60" s="17"/>
    </row>
    <row r="61" spans="1:5" s="6" customFormat="1" ht="29.25" thickBot="1" x14ac:dyDescent="0.3">
      <c r="A61" s="7" t="s">
        <v>22</v>
      </c>
      <c r="B61" s="8" t="e">
        <f>#REF!+#REF!</f>
        <v>#REF!</v>
      </c>
      <c r="C61" s="16">
        <f>SUM(C62:C63)</f>
        <v>14284.8</v>
      </c>
      <c r="D61" s="18"/>
      <c r="E61" s="17"/>
    </row>
    <row r="62" spans="1:5" s="34" customFormat="1" ht="15.75" thickBot="1" x14ac:dyDescent="0.3">
      <c r="A62" s="36" t="s">
        <v>72</v>
      </c>
      <c r="B62" s="36"/>
      <c r="C62" s="39">
        <v>6912</v>
      </c>
      <c r="D62" s="36" t="s">
        <v>33</v>
      </c>
      <c r="E62" s="39">
        <v>7680</v>
      </c>
    </row>
    <row r="63" spans="1:5" s="34" customFormat="1" ht="15.75" thickBot="1" x14ac:dyDescent="0.3">
      <c r="A63" s="36" t="s">
        <v>73</v>
      </c>
      <c r="B63" s="36"/>
      <c r="C63" s="39">
        <v>7372.8</v>
      </c>
      <c r="D63" s="36" t="s">
        <v>31</v>
      </c>
      <c r="E63" s="39">
        <v>7680</v>
      </c>
    </row>
    <row r="64" spans="1:5" s="6" customFormat="1" ht="43.5" thickBot="1" x14ac:dyDescent="0.3">
      <c r="A64" s="7" t="s">
        <v>23</v>
      </c>
      <c r="B64" s="8" t="e">
        <f>#REF!</f>
        <v>#REF!</v>
      </c>
      <c r="C64" s="16">
        <f>SUM(C65:C65)</f>
        <v>1673.25</v>
      </c>
      <c r="D64" s="18"/>
      <c r="E64" s="17"/>
    </row>
    <row r="65" spans="1:6" s="34" customFormat="1" ht="15.75" thickBot="1" x14ac:dyDescent="0.3">
      <c r="A65" s="36" t="s">
        <v>40</v>
      </c>
      <c r="B65" s="36"/>
      <c r="C65" s="39">
        <v>1673.25</v>
      </c>
      <c r="D65" s="36" t="s">
        <v>31</v>
      </c>
      <c r="E65" s="39">
        <v>575</v>
      </c>
    </row>
    <row r="66" spans="1:6" s="6" customFormat="1" ht="57.75" thickBot="1" x14ac:dyDescent="0.3">
      <c r="A66" s="7" t="s">
        <v>24</v>
      </c>
      <c r="B66" s="8" t="e">
        <f>SUM(#REF!)</f>
        <v>#REF!</v>
      </c>
      <c r="C66" s="16">
        <f>SUM(C67:C70)</f>
        <v>40212.71</v>
      </c>
      <c r="D66" s="18"/>
      <c r="E66" s="17"/>
    </row>
    <row r="67" spans="1:6" s="34" customFormat="1" ht="15.75" thickBot="1" x14ac:dyDescent="0.3">
      <c r="A67" s="36" t="s">
        <v>61</v>
      </c>
      <c r="B67" s="36"/>
      <c r="C67" s="39">
        <v>130.56</v>
      </c>
      <c r="D67" s="36" t="s">
        <v>31</v>
      </c>
      <c r="E67" s="39">
        <v>7680</v>
      </c>
    </row>
    <row r="68" spans="1:6" s="34" customFormat="1" ht="15.75" thickBot="1" x14ac:dyDescent="0.3">
      <c r="A68" s="36" t="s">
        <v>62</v>
      </c>
      <c r="B68" s="36"/>
      <c r="C68" s="39">
        <v>130.56</v>
      </c>
      <c r="D68" s="36" t="s">
        <v>31</v>
      </c>
      <c r="E68" s="39">
        <v>7680</v>
      </c>
    </row>
    <row r="69" spans="1:6" s="34" customFormat="1" ht="15.75" thickBot="1" x14ac:dyDescent="0.3">
      <c r="A69" s="36" t="s">
        <v>76</v>
      </c>
      <c r="B69" s="36"/>
      <c r="C69" s="39">
        <v>18821.150000000001</v>
      </c>
      <c r="D69" s="36" t="s">
        <v>31</v>
      </c>
      <c r="E69" s="39">
        <v>7682.1</v>
      </c>
    </row>
    <row r="70" spans="1:6" s="34" customFormat="1" ht="15.75" thickBot="1" x14ac:dyDescent="0.3">
      <c r="A70" s="36" t="s">
        <v>77</v>
      </c>
      <c r="B70" s="36"/>
      <c r="C70" s="39">
        <v>21130.44</v>
      </c>
      <c r="D70" s="36" t="s">
        <v>31</v>
      </c>
      <c r="E70" s="39">
        <v>7683.8</v>
      </c>
    </row>
    <row r="71" spans="1:6" s="6" customFormat="1" x14ac:dyDescent="0.25">
      <c r="A71" s="7" t="s">
        <v>25</v>
      </c>
      <c r="B71" s="8">
        <f>B72</f>
        <v>1220.3389830508474</v>
      </c>
      <c r="C71" s="16">
        <f>C72</f>
        <v>1440</v>
      </c>
      <c r="D71" s="18"/>
      <c r="E71" s="17"/>
    </row>
    <row r="72" spans="1:6" s="6" customFormat="1" ht="45" x14ac:dyDescent="0.25">
      <c r="A72" s="21" t="s">
        <v>6</v>
      </c>
      <c r="B72" s="20">
        <f>C72/1.18</f>
        <v>1220.3389830508474</v>
      </c>
      <c r="C72" s="25">
        <f>E72*12*5</f>
        <v>1440</v>
      </c>
      <c r="D72" s="21" t="s">
        <v>4</v>
      </c>
      <c r="E72" s="21">
        <v>24</v>
      </c>
    </row>
    <row r="73" spans="1:6" s="6" customFormat="1" x14ac:dyDescent="0.25">
      <c r="A73" s="7" t="s">
        <v>93</v>
      </c>
      <c r="B73" s="26" t="e">
        <f>B12+B15+B18+#REF!+#REF!+#REF!+B56+B57+B58+B60+B61+B64+B66+B71</f>
        <v>#REF!</v>
      </c>
      <c r="C73" s="27">
        <f>C12+C15+C18+C21+C28+C32+C58+C60+C61+C64+C987+C66+C56+C55</f>
        <v>439712.87</v>
      </c>
      <c r="D73" s="28" t="s">
        <v>26</v>
      </c>
      <c r="E73" s="17"/>
      <c r="F73" s="38" t="e">
        <f>C73-'накоп 2020'!D43</f>
        <v>#VALUE!</v>
      </c>
    </row>
    <row r="74" spans="1:6" s="6" customFormat="1" x14ac:dyDescent="0.25">
      <c r="A74" s="7" t="s">
        <v>94</v>
      </c>
      <c r="B74" s="29"/>
      <c r="C74" s="16">
        <f>C73*1.2+C71</f>
        <v>529095.44400000002</v>
      </c>
      <c r="D74" s="28" t="s">
        <v>26</v>
      </c>
      <c r="E74" s="17"/>
    </row>
    <row r="75" spans="1:6" s="6" customFormat="1" x14ac:dyDescent="0.25">
      <c r="A75" s="7" t="s">
        <v>95</v>
      </c>
      <c r="B75" s="29"/>
      <c r="C75" s="16">
        <f>C5+C8-C74</f>
        <v>-158590.66400000005</v>
      </c>
      <c r="D75" s="28" t="s">
        <v>26</v>
      </c>
      <c r="E75" s="17"/>
    </row>
    <row r="76" spans="1:6" s="6" customFormat="1" ht="28.5" x14ac:dyDescent="0.25">
      <c r="A76" s="7" t="s">
        <v>96</v>
      </c>
      <c r="B76" s="8"/>
      <c r="C76" s="16">
        <f>C75+C7</f>
        <v>-78294.744000000006</v>
      </c>
      <c r="D76" s="28" t="s">
        <v>26</v>
      </c>
      <c r="E76" s="17"/>
    </row>
    <row r="77" spans="1:6" s="6" customFormat="1" x14ac:dyDescent="0.25">
      <c r="A77" s="30"/>
      <c r="B77" s="31"/>
      <c r="C77" s="32"/>
      <c r="D77" s="30"/>
      <c r="E77" s="33"/>
    </row>
    <row r="78" spans="1:6" s="6" customFormat="1" x14ac:dyDescent="0.25">
      <c r="A78" s="30"/>
      <c r="B78" s="31"/>
      <c r="C78" s="32"/>
      <c r="D78" s="30"/>
      <c r="E78" s="33"/>
    </row>
    <row r="79" spans="1:6" s="6" customFormat="1" x14ac:dyDescent="0.25">
      <c r="A79" s="30"/>
      <c r="B79" s="31"/>
      <c r="C79" s="32"/>
      <c r="D79" s="30"/>
      <c r="E79" s="33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0"/>
  <sheetViews>
    <sheetView workbookViewId="0">
      <selection activeCell="C50" sqref="C50"/>
    </sheetView>
  </sheetViews>
  <sheetFormatPr defaultRowHeight="15" x14ac:dyDescent="0.25"/>
  <cols>
    <col min="1" max="1" width="70.5703125" style="34" customWidth="1"/>
    <col min="2" max="2" width="70.5703125" style="34" hidden="1" customWidth="1"/>
    <col min="3" max="3" width="12.5703125" style="34" customWidth="1"/>
    <col min="4" max="4" width="20.5703125" style="34" customWidth="1"/>
    <col min="5" max="5" width="12.5703125" style="34" customWidth="1"/>
    <col min="6" max="16384" width="9.140625" style="34"/>
  </cols>
  <sheetData>
    <row r="2" spans="1:5" x14ac:dyDescent="0.25">
      <c r="A2" s="34" t="s">
        <v>47</v>
      </c>
    </row>
    <row r="3" spans="1:5" x14ac:dyDescent="0.25">
      <c r="A3" s="34" t="s">
        <v>38</v>
      </c>
    </row>
    <row r="4" spans="1:5" ht="15.75" thickBot="1" x14ac:dyDescent="0.3"/>
    <row r="5" spans="1:5" ht="15.75" thickBot="1" x14ac:dyDescent="0.3">
      <c r="A5" s="35" t="s">
        <v>37</v>
      </c>
      <c r="B5" s="35"/>
      <c r="C5" s="35" t="s">
        <v>39</v>
      </c>
      <c r="D5" s="35" t="s">
        <v>36</v>
      </c>
      <c r="E5" s="35" t="s">
        <v>35</v>
      </c>
    </row>
    <row r="6" spans="1:5" s="43" customFormat="1" ht="15.75" thickBot="1" x14ac:dyDescent="0.3">
      <c r="A6" s="41" t="s">
        <v>48</v>
      </c>
      <c r="B6" s="41"/>
      <c r="C6" s="42">
        <v>3298.17</v>
      </c>
      <c r="D6" s="41" t="s">
        <v>30</v>
      </c>
      <c r="E6" s="42">
        <v>51</v>
      </c>
    </row>
    <row r="7" spans="1:5" s="43" customFormat="1" ht="15.75" thickBot="1" x14ac:dyDescent="0.3">
      <c r="A7" s="41" t="s">
        <v>49</v>
      </c>
      <c r="B7" s="41"/>
      <c r="C7" s="42">
        <v>4537.2</v>
      </c>
      <c r="D7" s="41" t="s">
        <v>50</v>
      </c>
      <c r="E7" s="42">
        <v>8</v>
      </c>
    </row>
    <row r="8" spans="1:5" s="43" customFormat="1" ht="15.75" thickBot="1" x14ac:dyDescent="0.3">
      <c r="A8" s="41" t="s">
        <v>51</v>
      </c>
      <c r="B8" s="41"/>
      <c r="C8" s="42">
        <v>768</v>
      </c>
      <c r="D8" s="41" t="s">
        <v>31</v>
      </c>
      <c r="E8" s="42">
        <v>7680</v>
      </c>
    </row>
    <row r="9" spans="1:5" s="43" customFormat="1" ht="15.75" thickBot="1" x14ac:dyDescent="0.3">
      <c r="A9" s="41" t="s">
        <v>52</v>
      </c>
      <c r="B9" s="41"/>
      <c r="C9" s="42">
        <v>691.2</v>
      </c>
      <c r="D9" s="41" t="s">
        <v>31</v>
      </c>
      <c r="E9" s="42">
        <v>7680</v>
      </c>
    </row>
    <row r="10" spans="1:5" s="43" customFormat="1" ht="15.75" thickBot="1" x14ac:dyDescent="0.3">
      <c r="A10" s="41" t="s">
        <v>40</v>
      </c>
      <c r="B10" s="41"/>
      <c r="C10" s="42">
        <v>1673.25</v>
      </c>
      <c r="D10" s="41" t="s">
        <v>31</v>
      </c>
      <c r="E10" s="42">
        <v>575</v>
      </c>
    </row>
    <row r="11" spans="1:5" s="43" customFormat="1" ht="15.75" thickBot="1" x14ac:dyDescent="0.3">
      <c r="A11" s="41" t="s">
        <v>41</v>
      </c>
      <c r="B11" s="41"/>
      <c r="C11" s="42">
        <v>809.36</v>
      </c>
      <c r="D11" s="41" t="s">
        <v>32</v>
      </c>
      <c r="E11" s="42">
        <v>1</v>
      </c>
    </row>
    <row r="12" spans="1:5" s="43" customFormat="1" ht="15.75" thickBot="1" x14ac:dyDescent="0.3">
      <c r="A12" s="41" t="s">
        <v>53</v>
      </c>
      <c r="B12" s="41"/>
      <c r="C12" s="42">
        <v>13093.88</v>
      </c>
      <c r="D12" s="41" t="s">
        <v>54</v>
      </c>
      <c r="E12" s="42">
        <v>6</v>
      </c>
    </row>
    <row r="13" spans="1:5" s="43" customFormat="1" ht="15.75" thickBot="1" x14ac:dyDescent="0.3">
      <c r="A13" s="41" t="s">
        <v>55</v>
      </c>
      <c r="B13" s="41"/>
      <c r="C13" s="42">
        <v>2526.54</v>
      </c>
      <c r="D13" s="41" t="s">
        <v>56</v>
      </c>
      <c r="E13" s="42">
        <v>2</v>
      </c>
    </row>
    <row r="14" spans="1:5" s="43" customFormat="1" ht="15.75" thickBot="1" x14ac:dyDescent="0.3">
      <c r="A14" s="41" t="s">
        <v>57</v>
      </c>
      <c r="B14" s="41"/>
      <c r="C14" s="42">
        <v>21792.2</v>
      </c>
      <c r="D14" s="41" t="s">
        <v>58</v>
      </c>
      <c r="E14" s="42">
        <v>20</v>
      </c>
    </row>
    <row r="15" spans="1:5" s="43" customFormat="1" ht="15.75" thickBot="1" x14ac:dyDescent="0.3">
      <c r="A15" s="41" t="s">
        <v>42</v>
      </c>
      <c r="B15" s="41"/>
      <c r="C15" s="42">
        <v>476.4</v>
      </c>
      <c r="D15" s="41" t="s">
        <v>43</v>
      </c>
      <c r="E15" s="42">
        <v>6</v>
      </c>
    </row>
    <row r="16" spans="1:5" s="43" customFormat="1" ht="15.75" thickBot="1" x14ac:dyDescent="0.3">
      <c r="A16" s="41" t="s">
        <v>59</v>
      </c>
      <c r="B16" s="41"/>
      <c r="C16" s="42">
        <v>1543.87</v>
      </c>
      <c r="D16" s="41" t="s">
        <v>60</v>
      </c>
      <c r="E16" s="42">
        <v>1</v>
      </c>
    </row>
    <row r="17" spans="1:5" s="43" customFormat="1" ht="15.75" thickBot="1" x14ac:dyDescent="0.3">
      <c r="A17" s="41" t="s">
        <v>61</v>
      </c>
      <c r="B17" s="41"/>
      <c r="C17" s="42">
        <v>130.56</v>
      </c>
      <c r="D17" s="41" t="s">
        <v>31</v>
      </c>
      <c r="E17" s="42">
        <v>7680</v>
      </c>
    </row>
    <row r="18" spans="1:5" s="43" customFormat="1" ht="15.75" thickBot="1" x14ac:dyDescent="0.3">
      <c r="A18" s="41" t="s">
        <v>62</v>
      </c>
      <c r="B18" s="41"/>
      <c r="C18" s="42">
        <v>130.56</v>
      </c>
      <c r="D18" s="41" t="s">
        <v>31</v>
      </c>
      <c r="E18" s="42">
        <v>7680</v>
      </c>
    </row>
    <row r="19" spans="1:5" s="43" customFormat="1" ht="15.75" thickBot="1" x14ac:dyDescent="0.3">
      <c r="A19" s="41" t="s">
        <v>63</v>
      </c>
      <c r="B19" s="41"/>
      <c r="C19" s="42">
        <v>7628.6</v>
      </c>
      <c r="D19" s="41" t="s">
        <v>60</v>
      </c>
      <c r="E19" s="42">
        <v>20</v>
      </c>
    </row>
    <row r="20" spans="1:5" s="43" customFormat="1" ht="15.75" thickBot="1" x14ac:dyDescent="0.3">
      <c r="A20" s="41" t="s">
        <v>64</v>
      </c>
      <c r="B20" s="41"/>
      <c r="C20" s="42">
        <v>199.29</v>
      </c>
      <c r="D20" s="41" t="s">
        <v>43</v>
      </c>
      <c r="E20" s="42">
        <v>1</v>
      </c>
    </row>
    <row r="21" spans="1:5" s="43" customFormat="1" ht="15.75" thickBot="1" x14ac:dyDescent="0.3">
      <c r="A21" s="41" t="s">
        <v>34</v>
      </c>
      <c r="B21" s="41"/>
      <c r="C21" s="42">
        <v>15329.6</v>
      </c>
      <c r="D21" s="41" t="s">
        <v>33</v>
      </c>
      <c r="E21" s="42">
        <v>110</v>
      </c>
    </row>
    <row r="22" spans="1:5" s="43" customFormat="1" ht="15.75" thickBot="1" x14ac:dyDescent="0.3">
      <c r="A22" s="41" t="s">
        <v>34</v>
      </c>
      <c r="B22" s="41"/>
      <c r="C22" s="42">
        <v>4180.8</v>
      </c>
      <c r="D22" s="41" t="s">
        <v>33</v>
      </c>
      <c r="E22" s="42">
        <v>30</v>
      </c>
    </row>
    <row r="23" spans="1:5" s="43" customFormat="1" ht="15.75" thickBot="1" x14ac:dyDescent="0.3">
      <c r="A23" s="41" t="s">
        <v>65</v>
      </c>
      <c r="B23" s="41"/>
      <c r="C23" s="42">
        <v>435.01</v>
      </c>
      <c r="D23" s="41" t="s">
        <v>43</v>
      </c>
      <c r="E23" s="42">
        <v>1</v>
      </c>
    </row>
    <row r="24" spans="1:5" s="43" customFormat="1" ht="15.75" thickBot="1" x14ac:dyDescent="0.3">
      <c r="A24" s="41" t="s">
        <v>66</v>
      </c>
      <c r="B24" s="41"/>
      <c r="C24" s="42">
        <v>1047.3900000000001</v>
      </c>
      <c r="D24" s="41" t="s">
        <v>43</v>
      </c>
      <c r="E24" s="42">
        <v>5.0999999999999996</v>
      </c>
    </row>
    <row r="25" spans="1:5" s="43" customFormat="1" ht="15.75" thickBot="1" x14ac:dyDescent="0.3">
      <c r="A25" s="41" t="s">
        <v>67</v>
      </c>
      <c r="B25" s="41"/>
      <c r="C25" s="42">
        <v>2083.5</v>
      </c>
      <c r="D25" s="41" t="s">
        <v>32</v>
      </c>
      <c r="E25" s="42">
        <v>3</v>
      </c>
    </row>
    <row r="26" spans="1:5" s="43" customFormat="1" ht="15.75" thickBot="1" x14ac:dyDescent="0.3">
      <c r="A26" s="41" t="s">
        <v>68</v>
      </c>
      <c r="B26" s="41"/>
      <c r="C26" s="42">
        <v>1507.86</v>
      </c>
      <c r="D26" s="41" t="s">
        <v>43</v>
      </c>
      <c r="E26" s="42">
        <v>2</v>
      </c>
    </row>
    <row r="27" spans="1:5" s="43" customFormat="1" ht="15.75" thickBot="1" x14ac:dyDescent="0.3">
      <c r="A27" s="41" t="s">
        <v>69</v>
      </c>
      <c r="B27" s="41"/>
      <c r="C27" s="42">
        <v>2090.09</v>
      </c>
      <c r="D27" s="41" t="s">
        <v>43</v>
      </c>
      <c r="E27" s="42">
        <v>1</v>
      </c>
    </row>
    <row r="28" spans="1:5" s="43" customFormat="1" ht="15.75" thickBot="1" x14ac:dyDescent="0.3">
      <c r="A28" s="41" t="s">
        <v>70</v>
      </c>
      <c r="B28" s="41"/>
      <c r="C28" s="42">
        <v>3659.94</v>
      </c>
      <c r="D28" s="41" t="s">
        <v>43</v>
      </c>
      <c r="E28" s="42">
        <v>6</v>
      </c>
    </row>
    <row r="29" spans="1:5" s="43" customFormat="1" ht="15.75" thickBot="1" x14ac:dyDescent="0.3">
      <c r="A29" s="41" t="s">
        <v>71</v>
      </c>
      <c r="B29" s="41"/>
      <c r="C29" s="42">
        <v>2166.54</v>
      </c>
      <c r="D29" s="41" t="s">
        <v>43</v>
      </c>
      <c r="E29" s="42">
        <v>2</v>
      </c>
    </row>
    <row r="30" spans="1:5" s="43" customFormat="1" ht="15.75" thickBot="1" x14ac:dyDescent="0.3">
      <c r="A30" s="41" t="s">
        <v>44</v>
      </c>
      <c r="B30" s="41"/>
      <c r="C30" s="42">
        <v>20276</v>
      </c>
      <c r="D30" s="41" t="s">
        <v>33</v>
      </c>
      <c r="E30" s="42">
        <v>18.5</v>
      </c>
    </row>
    <row r="31" spans="1:5" s="43" customFormat="1" ht="15.75" thickBot="1" x14ac:dyDescent="0.3">
      <c r="A31" s="41" t="s">
        <v>72</v>
      </c>
      <c r="B31" s="41"/>
      <c r="C31" s="42">
        <v>6912</v>
      </c>
      <c r="D31" s="41" t="s">
        <v>33</v>
      </c>
      <c r="E31" s="42">
        <v>7680</v>
      </c>
    </row>
    <row r="32" spans="1:5" s="43" customFormat="1" ht="15.75" thickBot="1" x14ac:dyDescent="0.3">
      <c r="A32" s="41" t="s">
        <v>73</v>
      </c>
      <c r="B32" s="41"/>
      <c r="C32" s="42">
        <v>7372.8</v>
      </c>
      <c r="D32" s="41" t="s">
        <v>31</v>
      </c>
      <c r="E32" s="42">
        <v>7680</v>
      </c>
    </row>
    <row r="33" spans="1:5" s="43" customFormat="1" ht="15.75" thickBot="1" x14ac:dyDescent="0.3">
      <c r="A33" s="41" t="s">
        <v>74</v>
      </c>
      <c r="B33" s="41"/>
      <c r="C33" s="42">
        <v>13816.35</v>
      </c>
      <c r="D33" s="41" t="s">
        <v>31</v>
      </c>
      <c r="E33" s="42">
        <v>8323.1</v>
      </c>
    </row>
    <row r="34" spans="1:5" s="43" customFormat="1" ht="15.75" thickBot="1" x14ac:dyDescent="0.3">
      <c r="A34" s="41" t="s">
        <v>75</v>
      </c>
      <c r="B34" s="41"/>
      <c r="C34" s="42">
        <v>14599.22</v>
      </c>
      <c r="D34" s="41" t="s">
        <v>31</v>
      </c>
      <c r="E34" s="42">
        <v>7683.8</v>
      </c>
    </row>
    <row r="35" spans="1:5" s="43" customFormat="1" ht="15.75" thickBot="1" x14ac:dyDescent="0.3">
      <c r="A35" s="41" t="s">
        <v>76</v>
      </c>
      <c r="B35" s="41"/>
      <c r="C35" s="42">
        <v>18821.150000000001</v>
      </c>
      <c r="D35" s="41" t="s">
        <v>31</v>
      </c>
      <c r="E35" s="42">
        <v>7682.1</v>
      </c>
    </row>
    <row r="36" spans="1:5" s="43" customFormat="1" ht="15.75" thickBot="1" x14ac:dyDescent="0.3">
      <c r="A36" s="41" t="s">
        <v>77</v>
      </c>
      <c r="B36" s="41"/>
      <c r="C36" s="42">
        <v>21130.44</v>
      </c>
      <c r="D36" s="41" t="s">
        <v>31</v>
      </c>
      <c r="E36" s="42">
        <v>7683.8</v>
      </c>
    </row>
    <row r="37" spans="1:5" s="43" customFormat="1" ht="15.75" thickBot="1" x14ac:dyDescent="0.3">
      <c r="A37" s="41" t="s">
        <v>78</v>
      </c>
      <c r="B37" s="41"/>
      <c r="C37" s="42">
        <v>2176.44</v>
      </c>
      <c r="D37" s="41" t="s">
        <v>32</v>
      </c>
      <c r="E37" s="42">
        <v>3</v>
      </c>
    </row>
    <row r="38" spans="1:5" s="43" customFormat="1" ht="15.75" thickBot="1" x14ac:dyDescent="0.3">
      <c r="A38" s="41" t="s">
        <v>79</v>
      </c>
      <c r="B38" s="41"/>
      <c r="C38" s="42">
        <v>30336</v>
      </c>
      <c r="D38" s="41" t="s">
        <v>33</v>
      </c>
      <c r="E38" s="42">
        <v>7680</v>
      </c>
    </row>
    <row r="39" spans="1:5" s="43" customFormat="1" ht="15.75" thickBot="1" x14ac:dyDescent="0.3">
      <c r="A39" s="41" t="s">
        <v>80</v>
      </c>
      <c r="B39" s="41"/>
      <c r="C39" s="42">
        <v>31641.599999999999</v>
      </c>
      <c r="D39" s="41" t="s">
        <v>31</v>
      </c>
      <c r="E39" s="42">
        <v>7680</v>
      </c>
    </row>
    <row r="40" spans="1:5" s="43" customFormat="1" ht="15.75" thickBot="1" x14ac:dyDescent="0.3">
      <c r="A40" s="41" t="s">
        <v>81</v>
      </c>
      <c r="B40" s="41"/>
      <c r="C40" s="42">
        <v>199.29</v>
      </c>
      <c r="D40" s="41" t="s">
        <v>43</v>
      </c>
      <c r="E40" s="42">
        <v>1</v>
      </c>
    </row>
    <row r="41" spans="1:5" s="43" customFormat="1" ht="15.75" thickBot="1" x14ac:dyDescent="0.3">
      <c r="A41" s="41" t="s">
        <v>82</v>
      </c>
      <c r="B41" s="41"/>
      <c r="C41" s="42">
        <v>691.2</v>
      </c>
      <c r="D41" s="41" t="s">
        <v>31</v>
      </c>
      <c r="E41" s="42">
        <v>7680</v>
      </c>
    </row>
    <row r="42" spans="1:5" s="43" customFormat="1" ht="15.75" thickBot="1" x14ac:dyDescent="0.3">
      <c r="A42" s="41" t="s">
        <v>83</v>
      </c>
      <c r="B42" s="41"/>
      <c r="C42" s="42">
        <v>691.2</v>
      </c>
      <c r="D42" s="41" t="s">
        <v>31</v>
      </c>
      <c r="E42" s="42">
        <v>7680</v>
      </c>
    </row>
    <row r="43" spans="1:5" s="43" customFormat="1" ht="15.75" thickBot="1" x14ac:dyDescent="0.3">
      <c r="A43" s="41" t="s">
        <v>45</v>
      </c>
      <c r="B43" s="41"/>
      <c r="C43" s="42">
        <v>20328.919999999998</v>
      </c>
      <c r="D43" s="41" t="s">
        <v>43</v>
      </c>
      <c r="E43" s="42">
        <v>1</v>
      </c>
    </row>
    <row r="44" spans="1:5" s="43" customFormat="1" ht="15.75" thickBot="1" x14ac:dyDescent="0.3">
      <c r="A44" s="41" t="s">
        <v>84</v>
      </c>
      <c r="B44" s="41"/>
      <c r="C44" s="42">
        <v>2918.4</v>
      </c>
      <c r="D44" s="41" t="s">
        <v>31</v>
      </c>
      <c r="E44" s="42">
        <v>7680</v>
      </c>
    </row>
    <row r="45" spans="1:5" s="43" customFormat="1" ht="15.75" thickBot="1" x14ac:dyDescent="0.3">
      <c r="A45" s="41" t="s">
        <v>85</v>
      </c>
      <c r="B45" s="41"/>
      <c r="C45" s="42">
        <v>2918.4</v>
      </c>
      <c r="D45" s="41" t="s">
        <v>31</v>
      </c>
      <c r="E45" s="42">
        <v>7680</v>
      </c>
    </row>
    <row r="46" spans="1:5" s="43" customFormat="1" ht="15.75" thickBot="1" x14ac:dyDescent="0.3">
      <c r="A46" s="41" t="s">
        <v>86</v>
      </c>
      <c r="B46" s="41"/>
      <c r="C46" s="42">
        <v>101849</v>
      </c>
      <c r="D46" s="41" t="s">
        <v>43</v>
      </c>
      <c r="E46" s="42">
        <v>1</v>
      </c>
    </row>
    <row r="47" spans="1:5" s="43" customFormat="1" ht="15.75" thickBot="1" x14ac:dyDescent="0.3">
      <c r="A47" s="41" t="s">
        <v>46</v>
      </c>
      <c r="B47" s="41"/>
      <c r="C47" s="42">
        <v>434.65</v>
      </c>
      <c r="D47" s="41" t="s">
        <v>87</v>
      </c>
      <c r="E47" s="42">
        <v>5</v>
      </c>
    </row>
    <row r="48" spans="1:5" ht="15.75" thickBot="1" x14ac:dyDescent="0.3">
      <c r="A48" s="36"/>
      <c r="B48" s="36"/>
      <c r="C48" s="40">
        <f>SUM(C6:C47)</f>
        <v>388912.87000000011</v>
      </c>
      <c r="D48" s="36"/>
      <c r="E48" s="39"/>
    </row>
    <row r="50" spans="3:3" x14ac:dyDescent="0.25">
      <c r="C50" s="34">
        <v>388912.87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topLeftCell="A22" workbookViewId="0">
      <selection activeCell="F7" sqref="F7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5" x14ac:dyDescent="0.25">
      <c r="A2" s="34" t="s">
        <v>47</v>
      </c>
    </row>
    <row r="3" spans="1:5" x14ac:dyDescent="0.25">
      <c r="A3" s="34" t="s">
        <v>38</v>
      </c>
    </row>
    <row r="4" spans="1:5" ht="15.75" thickBot="1" x14ac:dyDescent="0.3"/>
    <row r="5" spans="1:5" ht="15.75" thickBot="1" x14ac:dyDescent="0.3">
      <c r="A5" s="35" t="s">
        <v>37</v>
      </c>
      <c r="B5" s="35" t="s">
        <v>39</v>
      </c>
      <c r="C5" s="35" t="s">
        <v>36</v>
      </c>
      <c r="D5" s="35" t="s">
        <v>35</v>
      </c>
    </row>
    <row r="6" spans="1:5" ht="15.75" thickBot="1" x14ac:dyDescent="0.3">
      <c r="A6" s="36" t="s">
        <v>97</v>
      </c>
      <c r="B6" s="39">
        <v>101849.16</v>
      </c>
      <c r="C6" s="36" t="s">
        <v>60</v>
      </c>
      <c r="D6" s="39">
        <v>1</v>
      </c>
      <c r="E6" s="34">
        <f>'накоп 2020'!C6</f>
        <v>3298.17</v>
      </c>
    </row>
    <row r="7" spans="1:5" ht="15.75" thickBot="1" x14ac:dyDescent="0.3">
      <c r="A7" s="36" t="s">
        <v>48</v>
      </c>
      <c r="B7" s="39">
        <v>3298.17</v>
      </c>
      <c r="C7" s="36" t="s">
        <v>30</v>
      </c>
      <c r="D7" s="39">
        <v>51</v>
      </c>
      <c r="E7" s="34">
        <f>'накоп 2020'!C7</f>
        <v>4537.2</v>
      </c>
    </row>
    <row r="8" spans="1:5" ht="15.75" thickBot="1" x14ac:dyDescent="0.3">
      <c r="A8" s="36" t="s">
        <v>49</v>
      </c>
      <c r="B8" s="39">
        <v>4537.2</v>
      </c>
      <c r="C8" s="36" t="s">
        <v>50</v>
      </c>
      <c r="D8" s="39">
        <v>8</v>
      </c>
      <c r="E8" s="34">
        <f>'накоп 2020'!C8</f>
        <v>768</v>
      </c>
    </row>
    <row r="9" spans="1:5" ht="15.75" thickBot="1" x14ac:dyDescent="0.3">
      <c r="A9" s="36" t="s">
        <v>51</v>
      </c>
      <c r="B9" s="39">
        <v>768</v>
      </c>
      <c r="C9" s="36" t="s">
        <v>31</v>
      </c>
      <c r="D9" s="39">
        <v>7680</v>
      </c>
      <c r="E9" s="34">
        <f>'накоп 2020'!C9</f>
        <v>691.2</v>
      </c>
    </row>
    <row r="10" spans="1:5" ht="15.75" thickBot="1" x14ac:dyDescent="0.3">
      <c r="A10" s="36" t="s">
        <v>52</v>
      </c>
      <c r="B10" s="39">
        <v>691.2</v>
      </c>
      <c r="C10" s="36" t="s">
        <v>31</v>
      </c>
      <c r="D10" s="39">
        <v>7680</v>
      </c>
      <c r="E10" s="34">
        <f>'накоп 2020'!C10</f>
        <v>1673.25</v>
      </c>
    </row>
    <row r="11" spans="1:5" ht="15.75" thickBot="1" x14ac:dyDescent="0.3">
      <c r="A11" s="36" t="s">
        <v>40</v>
      </c>
      <c r="B11" s="39">
        <v>1673.25</v>
      </c>
      <c r="C11" s="36" t="s">
        <v>31</v>
      </c>
      <c r="D11" s="39">
        <v>575</v>
      </c>
      <c r="E11" s="34">
        <f>'накоп 2020'!C11</f>
        <v>809.36</v>
      </c>
    </row>
    <row r="12" spans="1:5" ht="15.75" thickBot="1" x14ac:dyDescent="0.3">
      <c r="A12" s="36" t="s">
        <v>41</v>
      </c>
      <c r="B12" s="39">
        <v>809.36</v>
      </c>
      <c r="C12" s="36" t="s">
        <v>32</v>
      </c>
      <c r="D12" s="39">
        <v>1</v>
      </c>
      <c r="E12" s="34">
        <f>'накоп 2020'!C12</f>
        <v>13093.88</v>
      </c>
    </row>
    <row r="13" spans="1:5" ht="15.75" thickBot="1" x14ac:dyDescent="0.3">
      <c r="A13" s="36" t="s">
        <v>53</v>
      </c>
      <c r="B13" s="39">
        <v>13093.88</v>
      </c>
      <c r="C13" s="36" t="s">
        <v>54</v>
      </c>
      <c r="D13" s="39">
        <v>6</v>
      </c>
      <c r="E13" s="34">
        <f>'накоп 2020'!C13</f>
        <v>2526.54</v>
      </c>
    </row>
    <row r="14" spans="1:5" ht="15.75" thickBot="1" x14ac:dyDescent="0.3">
      <c r="A14" s="36" t="s">
        <v>55</v>
      </c>
      <c r="B14" s="39">
        <v>2526.54</v>
      </c>
      <c r="C14" s="36" t="s">
        <v>56</v>
      </c>
      <c r="D14" s="39">
        <v>2</v>
      </c>
      <c r="E14" s="34">
        <f>'накоп 2020'!C14</f>
        <v>21792.2</v>
      </c>
    </row>
    <row r="15" spans="1:5" ht="15.75" thickBot="1" x14ac:dyDescent="0.3">
      <c r="A15" s="36" t="s">
        <v>57</v>
      </c>
      <c r="B15" s="39">
        <v>21792.2</v>
      </c>
      <c r="C15" s="36" t="s">
        <v>58</v>
      </c>
      <c r="D15" s="39">
        <v>20</v>
      </c>
      <c r="E15" s="34">
        <f>'накоп 2020'!C15</f>
        <v>476.4</v>
      </c>
    </row>
    <row r="16" spans="1:5" ht="15.75" thickBot="1" x14ac:dyDescent="0.3">
      <c r="A16" s="36" t="s">
        <v>42</v>
      </c>
      <c r="B16" s="39">
        <v>476.4</v>
      </c>
      <c r="C16" s="36" t="s">
        <v>43</v>
      </c>
      <c r="D16" s="39">
        <v>6</v>
      </c>
      <c r="E16" s="34">
        <f>'накоп 2020'!C16</f>
        <v>1543.87</v>
      </c>
    </row>
    <row r="17" spans="1:5" ht="15.75" thickBot="1" x14ac:dyDescent="0.3">
      <c r="A17" s="36" t="s">
        <v>59</v>
      </c>
      <c r="B17" s="39">
        <v>1543.87</v>
      </c>
      <c r="C17" s="36" t="s">
        <v>60</v>
      </c>
      <c r="D17" s="39">
        <v>1</v>
      </c>
      <c r="E17" s="34">
        <f>'накоп 2020'!C17</f>
        <v>130.56</v>
      </c>
    </row>
    <row r="18" spans="1:5" ht="15.75" thickBot="1" x14ac:dyDescent="0.3">
      <c r="A18" s="36" t="s">
        <v>61</v>
      </c>
      <c r="B18" s="39">
        <v>130.56</v>
      </c>
      <c r="C18" s="36" t="s">
        <v>31</v>
      </c>
      <c r="D18" s="39">
        <v>7680</v>
      </c>
      <c r="E18" s="34">
        <f>'накоп 2020'!C18</f>
        <v>130.56</v>
      </c>
    </row>
    <row r="19" spans="1:5" ht="15.75" thickBot="1" x14ac:dyDescent="0.3">
      <c r="A19" s="36" t="s">
        <v>62</v>
      </c>
      <c r="B19" s="39">
        <v>130.56</v>
      </c>
      <c r="C19" s="36" t="s">
        <v>31</v>
      </c>
      <c r="D19" s="39">
        <v>7680</v>
      </c>
      <c r="E19" s="34">
        <f>'накоп 2020'!C19</f>
        <v>7628.6</v>
      </c>
    </row>
    <row r="20" spans="1:5" ht="15.75" thickBot="1" x14ac:dyDescent="0.3">
      <c r="A20" s="36" t="s">
        <v>63</v>
      </c>
      <c r="B20" s="39">
        <v>7628.6</v>
      </c>
      <c r="C20" s="36" t="s">
        <v>60</v>
      </c>
      <c r="D20" s="39">
        <v>20</v>
      </c>
      <c r="E20" s="34">
        <f>'накоп 2020'!C20</f>
        <v>199.29</v>
      </c>
    </row>
    <row r="21" spans="1:5" ht="15.75" thickBot="1" x14ac:dyDescent="0.3">
      <c r="A21" s="36" t="s">
        <v>64</v>
      </c>
      <c r="B21" s="39">
        <v>199.29</v>
      </c>
      <c r="C21" s="36" t="s">
        <v>43</v>
      </c>
      <c r="D21" s="39">
        <v>1</v>
      </c>
      <c r="E21" s="34">
        <f>'накоп 2020'!C21</f>
        <v>15329.6</v>
      </c>
    </row>
    <row r="22" spans="1:5" ht="15.75" thickBot="1" x14ac:dyDescent="0.3">
      <c r="A22" s="36" t="s">
        <v>34</v>
      </c>
      <c r="B22" s="39">
        <v>15329.6</v>
      </c>
      <c r="C22" s="36" t="s">
        <v>33</v>
      </c>
      <c r="D22" s="39">
        <v>110</v>
      </c>
      <c r="E22" s="34">
        <f>'накоп 2020'!C22</f>
        <v>4180.8</v>
      </c>
    </row>
    <row r="23" spans="1:5" ht="15.75" thickBot="1" x14ac:dyDescent="0.3">
      <c r="A23" s="36" t="s">
        <v>34</v>
      </c>
      <c r="B23" s="39">
        <v>4180.8</v>
      </c>
      <c r="C23" s="36" t="s">
        <v>33</v>
      </c>
      <c r="D23" s="39">
        <v>30</v>
      </c>
      <c r="E23" s="34">
        <f>'накоп 2020'!C23</f>
        <v>435.01</v>
      </c>
    </row>
    <row r="24" spans="1:5" ht="15.75" thickBot="1" x14ac:dyDescent="0.3">
      <c r="A24" s="36" t="s">
        <v>65</v>
      </c>
      <c r="B24" s="39">
        <v>435.01</v>
      </c>
      <c r="C24" s="36" t="s">
        <v>43</v>
      </c>
      <c r="D24" s="39">
        <v>1</v>
      </c>
      <c r="E24" s="34">
        <f>'накоп 2020'!C24</f>
        <v>1047.3900000000001</v>
      </c>
    </row>
    <row r="25" spans="1:5" ht="15.75" thickBot="1" x14ac:dyDescent="0.3">
      <c r="A25" s="36" t="s">
        <v>66</v>
      </c>
      <c r="B25" s="39">
        <v>1047.3900000000001</v>
      </c>
      <c r="C25" s="36" t="s">
        <v>43</v>
      </c>
      <c r="D25" s="39">
        <v>5.0999999999999996</v>
      </c>
      <c r="E25" s="34">
        <f>'накоп 2020'!C25</f>
        <v>2083.5</v>
      </c>
    </row>
    <row r="26" spans="1:5" ht="15.75" thickBot="1" x14ac:dyDescent="0.3">
      <c r="A26" s="36" t="s">
        <v>67</v>
      </c>
      <c r="B26" s="39">
        <v>2083.5</v>
      </c>
      <c r="C26" s="36" t="s">
        <v>32</v>
      </c>
      <c r="D26" s="39">
        <v>3</v>
      </c>
      <c r="E26" s="34">
        <f>'накоп 2020'!C26</f>
        <v>1507.86</v>
      </c>
    </row>
    <row r="27" spans="1:5" ht="15.75" thickBot="1" x14ac:dyDescent="0.3">
      <c r="A27" s="36" t="s">
        <v>68</v>
      </c>
      <c r="B27" s="39">
        <v>1507.86</v>
      </c>
      <c r="C27" s="36" t="s">
        <v>43</v>
      </c>
      <c r="D27" s="39">
        <v>2</v>
      </c>
      <c r="E27" s="34">
        <f>'накоп 2020'!C27</f>
        <v>2090.09</v>
      </c>
    </row>
    <row r="28" spans="1:5" ht="15.75" thickBot="1" x14ac:dyDescent="0.3">
      <c r="A28" s="36" t="s">
        <v>69</v>
      </c>
      <c r="B28" s="39">
        <v>2090.09</v>
      </c>
      <c r="C28" s="36" t="s">
        <v>43</v>
      </c>
      <c r="D28" s="39">
        <v>1</v>
      </c>
      <c r="E28" s="34">
        <f>'накоп 2020'!C28</f>
        <v>3659.94</v>
      </c>
    </row>
    <row r="29" spans="1:5" ht="15.75" thickBot="1" x14ac:dyDescent="0.3">
      <c r="A29" s="36" t="s">
        <v>70</v>
      </c>
      <c r="B29" s="39">
        <v>3659.94</v>
      </c>
      <c r="C29" s="36" t="s">
        <v>43</v>
      </c>
      <c r="D29" s="39">
        <v>6</v>
      </c>
      <c r="E29" s="34">
        <f>'накоп 2020'!C29</f>
        <v>2166.54</v>
      </c>
    </row>
    <row r="30" spans="1:5" ht="15.75" thickBot="1" x14ac:dyDescent="0.3">
      <c r="A30" s="36" t="s">
        <v>71</v>
      </c>
      <c r="B30" s="39">
        <v>2166.54</v>
      </c>
      <c r="C30" s="36" t="s">
        <v>43</v>
      </c>
      <c r="D30" s="39">
        <v>2</v>
      </c>
      <c r="E30" s="34">
        <f>'накоп 2020'!C30</f>
        <v>20276</v>
      </c>
    </row>
    <row r="31" spans="1:5" ht="15.75" thickBot="1" x14ac:dyDescent="0.3">
      <c r="A31" s="36" t="s">
        <v>44</v>
      </c>
      <c r="B31" s="39">
        <v>20276</v>
      </c>
      <c r="C31" s="36" t="s">
        <v>33</v>
      </c>
      <c r="D31" s="39">
        <v>18.5</v>
      </c>
      <c r="E31" s="34">
        <f>'накоп 2020'!C31</f>
        <v>6912</v>
      </c>
    </row>
    <row r="32" spans="1:5" ht="15.75" thickBot="1" x14ac:dyDescent="0.3">
      <c r="A32" s="36" t="s">
        <v>72</v>
      </c>
      <c r="B32" s="39">
        <v>6912</v>
      </c>
      <c r="C32" s="36" t="s">
        <v>33</v>
      </c>
      <c r="D32" s="39">
        <v>7680</v>
      </c>
      <c r="E32" s="34">
        <f>'накоп 2020'!C32</f>
        <v>7372.8</v>
      </c>
    </row>
    <row r="33" spans="1:5" ht="15.75" thickBot="1" x14ac:dyDescent="0.3">
      <c r="A33" s="36" t="s">
        <v>73</v>
      </c>
      <c r="B33" s="39">
        <v>7372.8</v>
      </c>
      <c r="C33" s="36" t="s">
        <v>31</v>
      </c>
      <c r="D33" s="39">
        <v>7680</v>
      </c>
      <c r="E33" s="34">
        <f>'накоп 2020'!C33</f>
        <v>13816.35</v>
      </c>
    </row>
    <row r="34" spans="1:5" ht="15.75" thickBot="1" x14ac:dyDescent="0.3">
      <c r="A34" s="36" t="s">
        <v>74</v>
      </c>
      <c r="B34" s="39">
        <v>13816.35</v>
      </c>
      <c r="C34" s="36" t="s">
        <v>31</v>
      </c>
      <c r="D34" s="39">
        <v>8323.1</v>
      </c>
      <c r="E34" s="34">
        <f>'накоп 2020'!C34</f>
        <v>14599.22</v>
      </c>
    </row>
    <row r="35" spans="1:5" ht="15.75" thickBot="1" x14ac:dyDescent="0.3">
      <c r="A35" s="36" t="s">
        <v>75</v>
      </c>
      <c r="B35" s="39">
        <v>14599.22</v>
      </c>
      <c r="C35" s="36" t="s">
        <v>31</v>
      </c>
      <c r="D35" s="39">
        <v>7683.8</v>
      </c>
      <c r="E35" s="34">
        <f>'накоп 2020'!C35</f>
        <v>18821.150000000001</v>
      </c>
    </row>
    <row r="36" spans="1:5" ht="15.75" thickBot="1" x14ac:dyDescent="0.3">
      <c r="A36" s="36" t="s">
        <v>76</v>
      </c>
      <c r="B36" s="39">
        <v>18821.150000000001</v>
      </c>
      <c r="C36" s="36" t="s">
        <v>31</v>
      </c>
      <c r="D36" s="39">
        <v>7682.1</v>
      </c>
      <c r="E36" s="34">
        <f>'накоп 2020'!C36</f>
        <v>21130.44</v>
      </c>
    </row>
    <row r="37" spans="1:5" ht="15.75" thickBot="1" x14ac:dyDescent="0.3">
      <c r="A37" s="36" t="s">
        <v>77</v>
      </c>
      <c r="B37" s="39">
        <v>21130.44</v>
      </c>
      <c r="C37" s="36" t="s">
        <v>31</v>
      </c>
      <c r="D37" s="39">
        <v>7683.8</v>
      </c>
      <c r="E37" s="34">
        <f>'накоп 2020'!C37</f>
        <v>2176.44</v>
      </c>
    </row>
    <row r="38" spans="1:5" ht="15.75" thickBot="1" x14ac:dyDescent="0.3">
      <c r="A38" s="36" t="s">
        <v>78</v>
      </c>
      <c r="B38" s="39">
        <v>2176.44</v>
      </c>
      <c r="C38" s="36" t="s">
        <v>32</v>
      </c>
      <c r="D38" s="39">
        <v>3</v>
      </c>
      <c r="E38" s="34">
        <f>'накоп 2020'!C38</f>
        <v>30336</v>
      </c>
    </row>
    <row r="39" spans="1:5" ht="15.75" thickBot="1" x14ac:dyDescent="0.3">
      <c r="A39" s="36" t="s">
        <v>79</v>
      </c>
      <c r="B39" s="39">
        <v>30336</v>
      </c>
      <c r="C39" s="36" t="s">
        <v>33</v>
      </c>
      <c r="D39" s="39">
        <v>7680</v>
      </c>
      <c r="E39" s="34">
        <f>'накоп 2020'!C39</f>
        <v>31641.599999999999</v>
      </c>
    </row>
    <row r="40" spans="1:5" ht="15.75" thickBot="1" x14ac:dyDescent="0.3">
      <c r="A40" s="36" t="s">
        <v>80</v>
      </c>
      <c r="B40" s="39">
        <v>31641.599999999999</v>
      </c>
      <c r="C40" s="36" t="s">
        <v>31</v>
      </c>
      <c r="D40" s="39">
        <v>7680</v>
      </c>
      <c r="E40" s="34">
        <f>'накоп 2020'!C40</f>
        <v>199.29</v>
      </c>
    </row>
    <row r="41" spans="1:5" ht="15.75" thickBot="1" x14ac:dyDescent="0.3">
      <c r="A41" s="36" t="s">
        <v>81</v>
      </c>
      <c r="B41" s="39">
        <v>199.29</v>
      </c>
      <c r="C41" s="36" t="s">
        <v>43</v>
      </c>
      <c r="D41" s="39">
        <v>1</v>
      </c>
      <c r="E41" s="34">
        <f>'накоп 2020'!C41</f>
        <v>691.2</v>
      </c>
    </row>
    <row r="42" spans="1:5" ht="15.75" thickBot="1" x14ac:dyDescent="0.3">
      <c r="A42" s="36" t="s">
        <v>82</v>
      </c>
      <c r="B42" s="39">
        <v>691.2</v>
      </c>
      <c r="C42" s="36" t="s">
        <v>31</v>
      </c>
      <c r="D42" s="39">
        <v>7680</v>
      </c>
      <c r="E42" s="34">
        <f>'накоп 2020'!C42</f>
        <v>691.2</v>
      </c>
    </row>
    <row r="43" spans="1:5" ht="15.75" thickBot="1" x14ac:dyDescent="0.3">
      <c r="A43" s="36" t="s">
        <v>83</v>
      </c>
      <c r="B43" s="39">
        <v>691.2</v>
      </c>
      <c r="C43" s="36" t="s">
        <v>31</v>
      </c>
      <c r="D43" s="39">
        <v>7680</v>
      </c>
      <c r="E43" s="34">
        <f>'накоп 2020'!C43</f>
        <v>20328.919999999998</v>
      </c>
    </row>
    <row r="44" spans="1:5" ht="15.75" thickBot="1" x14ac:dyDescent="0.3">
      <c r="A44" s="36" t="s">
        <v>45</v>
      </c>
      <c r="B44" s="39">
        <v>20328.919999999998</v>
      </c>
      <c r="C44" s="36" t="s">
        <v>43</v>
      </c>
      <c r="D44" s="39">
        <v>1</v>
      </c>
      <c r="E44" s="34">
        <f>'накоп 2020'!C44</f>
        <v>2918.4</v>
      </c>
    </row>
    <row r="45" spans="1:5" ht="15.75" thickBot="1" x14ac:dyDescent="0.3">
      <c r="A45" s="36" t="s">
        <v>84</v>
      </c>
      <c r="B45" s="39">
        <v>2918.4</v>
      </c>
      <c r="C45" s="36" t="s">
        <v>31</v>
      </c>
      <c r="D45" s="39">
        <v>7680</v>
      </c>
      <c r="E45" s="34">
        <f>'накоп 2020'!C45</f>
        <v>2918.4</v>
      </c>
    </row>
    <row r="46" spans="1:5" ht="15.75" thickBot="1" x14ac:dyDescent="0.3">
      <c r="A46" s="36" t="s">
        <v>85</v>
      </c>
      <c r="B46" s="39">
        <v>2918.4</v>
      </c>
      <c r="C46" s="36" t="s">
        <v>31</v>
      </c>
      <c r="D46" s="39">
        <v>7680</v>
      </c>
      <c r="E46" s="34">
        <f>'накоп 2020'!C46</f>
        <v>101849</v>
      </c>
    </row>
    <row r="47" spans="1:5" ht="15.75" thickBot="1" x14ac:dyDescent="0.3">
      <c r="A47" s="36" t="s">
        <v>86</v>
      </c>
      <c r="B47" s="39">
        <v>101849</v>
      </c>
      <c r="C47" s="36" t="s">
        <v>43</v>
      </c>
      <c r="D47" s="39">
        <v>1</v>
      </c>
      <c r="E47" s="34">
        <f>'накоп 2020'!C47</f>
        <v>434.65</v>
      </c>
    </row>
    <row r="48" spans="1:5" ht="15.75" thickBot="1" x14ac:dyDescent="0.3">
      <c r="A48" s="36" t="s">
        <v>46</v>
      </c>
      <c r="B48" s="39">
        <v>434.65</v>
      </c>
      <c r="C48" s="36" t="s">
        <v>87</v>
      </c>
      <c r="D48" s="39">
        <v>5</v>
      </c>
      <c r="E48" s="34">
        <f>'накоп 2020'!C48</f>
        <v>388912.87000000011</v>
      </c>
    </row>
    <row r="49" spans="1:4" ht="15.75" thickBot="1" x14ac:dyDescent="0.3">
      <c r="A49" s="36"/>
      <c r="B49" s="40">
        <f>SUM(B6:B48)</f>
        <v>490762.03</v>
      </c>
      <c r="C49" s="36"/>
      <c r="D49" s="39"/>
    </row>
    <row r="51" spans="1:4" x14ac:dyDescent="0.25">
      <c r="B51" s="34">
        <v>388912.87</v>
      </c>
    </row>
    <row r="53" spans="1:4" x14ac:dyDescent="0.25">
      <c r="B53" s="45">
        <f>B49-B51</f>
        <v>101849.16000000003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workbookViewId="0">
      <selection activeCell="C52" sqref="C52"/>
    </sheetView>
  </sheetViews>
  <sheetFormatPr defaultRowHeight="15" x14ac:dyDescent="0.25"/>
  <cols>
    <col min="1" max="1" width="70.5703125" style="34" customWidth="1"/>
    <col min="2" max="2" width="12.5703125" style="34" customWidth="1"/>
    <col min="3" max="3" width="20.5703125" style="34" customWidth="1"/>
    <col min="4" max="4" width="12.5703125" style="34" customWidth="1"/>
    <col min="5" max="16384" width="9.140625" style="34"/>
  </cols>
  <sheetData>
    <row r="2" spans="1:4" x14ac:dyDescent="0.25">
      <c r="A2" s="34" t="s">
        <v>47</v>
      </c>
    </row>
    <row r="3" spans="1:4" x14ac:dyDescent="0.25">
      <c r="A3" s="34" t="s">
        <v>38</v>
      </c>
    </row>
    <row r="4" spans="1:4" ht="15.75" thickBot="1" x14ac:dyDescent="0.3"/>
    <row r="5" spans="1:4" ht="15.75" thickBot="1" x14ac:dyDescent="0.3">
      <c r="A5" s="35" t="s">
        <v>37</v>
      </c>
      <c r="B5" s="35" t="s">
        <v>39</v>
      </c>
      <c r="C5" s="35" t="s">
        <v>36</v>
      </c>
      <c r="D5" s="35" t="s">
        <v>35</v>
      </c>
    </row>
    <row r="6" spans="1:4" ht="15.75" thickBot="1" x14ac:dyDescent="0.3">
      <c r="A6" s="36" t="s">
        <v>48</v>
      </c>
      <c r="B6" s="39">
        <v>3298.17</v>
      </c>
      <c r="C6" s="36" t="s">
        <v>30</v>
      </c>
      <c r="D6" s="39">
        <v>51</v>
      </c>
    </row>
    <row r="7" spans="1:4" ht="15.75" thickBot="1" x14ac:dyDescent="0.3">
      <c r="A7" s="36" t="s">
        <v>49</v>
      </c>
      <c r="B7" s="39">
        <v>4537.2</v>
      </c>
      <c r="C7" s="36" t="s">
        <v>50</v>
      </c>
      <c r="D7" s="39">
        <v>8</v>
      </c>
    </row>
    <row r="8" spans="1:4" ht="15.75" thickBot="1" x14ac:dyDescent="0.3">
      <c r="A8" s="36" t="s">
        <v>51</v>
      </c>
      <c r="B8" s="39">
        <v>768</v>
      </c>
      <c r="C8" s="36" t="s">
        <v>31</v>
      </c>
      <c r="D8" s="39">
        <v>7680</v>
      </c>
    </row>
    <row r="9" spans="1:4" ht="15.75" thickBot="1" x14ac:dyDescent="0.3">
      <c r="A9" s="36" t="s">
        <v>52</v>
      </c>
      <c r="B9" s="39">
        <v>691.2</v>
      </c>
      <c r="C9" s="36" t="s">
        <v>31</v>
      </c>
      <c r="D9" s="39">
        <v>7680</v>
      </c>
    </row>
    <row r="10" spans="1:4" ht="15.75" thickBot="1" x14ac:dyDescent="0.3">
      <c r="A10" s="36" t="s">
        <v>40</v>
      </c>
      <c r="B10" s="39">
        <v>1673.25</v>
      </c>
      <c r="C10" s="36" t="s">
        <v>31</v>
      </c>
      <c r="D10" s="39">
        <v>575</v>
      </c>
    </row>
    <row r="11" spans="1:4" ht="15.75" thickBot="1" x14ac:dyDescent="0.3">
      <c r="A11" s="36" t="s">
        <v>41</v>
      </c>
      <c r="B11" s="39">
        <v>809.36</v>
      </c>
      <c r="C11" s="36" t="s">
        <v>32</v>
      </c>
      <c r="D11" s="39">
        <v>1</v>
      </c>
    </row>
    <row r="12" spans="1:4" ht="15.75" thickBot="1" x14ac:dyDescent="0.3">
      <c r="A12" s="36" t="s">
        <v>53</v>
      </c>
      <c r="B12" s="39">
        <v>13093.88</v>
      </c>
      <c r="C12" s="36" t="s">
        <v>54</v>
      </c>
      <c r="D12" s="39">
        <v>6</v>
      </c>
    </row>
    <row r="13" spans="1:4" ht="15.75" thickBot="1" x14ac:dyDescent="0.3">
      <c r="A13" s="36" t="s">
        <v>55</v>
      </c>
      <c r="B13" s="39">
        <v>2526.54</v>
      </c>
      <c r="C13" s="36" t="s">
        <v>56</v>
      </c>
      <c r="D13" s="39">
        <v>2</v>
      </c>
    </row>
    <row r="14" spans="1:4" ht="15.75" thickBot="1" x14ac:dyDescent="0.3">
      <c r="A14" s="36" t="s">
        <v>57</v>
      </c>
      <c r="B14" s="39">
        <v>21792.2</v>
      </c>
      <c r="C14" s="36" t="s">
        <v>58</v>
      </c>
      <c r="D14" s="39">
        <v>20</v>
      </c>
    </row>
    <row r="15" spans="1:4" ht="15.75" thickBot="1" x14ac:dyDescent="0.3">
      <c r="A15" s="36" t="s">
        <v>42</v>
      </c>
      <c r="B15" s="39">
        <v>476.4</v>
      </c>
      <c r="C15" s="36" t="s">
        <v>43</v>
      </c>
      <c r="D15" s="39">
        <v>6</v>
      </c>
    </row>
    <row r="16" spans="1:4" ht="15.75" thickBot="1" x14ac:dyDescent="0.3">
      <c r="A16" s="36" t="s">
        <v>59</v>
      </c>
      <c r="B16" s="39">
        <v>1543.87</v>
      </c>
      <c r="C16" s="36" t="s">
        <v>60</v>
      </c>
      <c r="D16" s="39">
        <v>1</v>
      </c>
    </row>
    <row r="17" spans="1:4" ht="15.75" thickBot="1" x14ac:dyDescent="0.3">
      <c r="A17" s="36" t="s">
        <v>61</v>
      </c>
      <c r="B17" s="39">
        <v>130.56</v>
      </c>
      <c r="C17" s="36" t="s">
        <v>31</v>
      </c>
      <c r="D17" s="39">
        <v>7680</v>
      </c>
    </row>
    <row r="18" spans="1:4" ht="15.75" thickBot="1" x14ac:dyDescent="0.3">
      <c r="A18" s="36" t="s">
        <v>62</v>
      </c>
      <c r="B18" s="39">
        <v>130.56</v>
      </c>
      <c r="C18" s="36" t="s">
        <v>31</v>
      </c>
      <c r="D18" s="39">
        <v>7680</v>
      </c>
    </row>
    <row r="19" spans="1:4" ht="15.75" thickBot="1" x14ac:dyDescent="0.3">
      <c r="A19" s="36" t="s">
        <v>63</v>
      </c>
      <c r="B19" s="39">
        <v>7628.6</v>
      </c>
      <c r="C19" s="36" t="s">
        <v>60</v>
      </c>
      <c r="D19" s="39">
        <v>20</v>
      </c>
    </row>
    <row r="20" spans="1:4" ht="15.75" thickBot="1" x14ac:dyDescent="0.3">
      <c r="A20" s="36" t="s">
        <v>64</v>
      </c>
      <c r="B20" s="39">
        <v>199.29</v>
      </c>
      <c r="C20" s="36" t="s">
        <v>43</v>
      </c>
      <c r="D20" s="39">
        <v>1</v>
      </c>
    </row>
    <row r="21" spans="1:4" ht="15.75" thickBot="1" x14ac:dyDescent="0.3">
      <c r="A21" s="36" t="s">
        <v>34</v>
      </c>
      <c r="B21" s="39">
        <v>15329.6</v>
      </c>
      <c r="C21" s="36" t="s">
        <v>33</v>
      </c>
      <c r="D21" s="39">
        <v>110</v>
      </c>
    </row>
    <row r="22" spans="1:4" ht="15.75" thickBot="1" x14ac:dyDescent="0.3">
      <c r="A22" s="36" t="s">
        <v>34</v>
      </c>
      <c r="B22" s="39">
        <v>4180.8</v>
      </c>
      <c r="C22" s="36" t="s">
        <v>33</v>
      </c>
      <c r="D22" s="39">
        <v>30</v>
      </c>
    </row>
    <row r="23" spans="1:4" ht="15.75" thickBot="1" x14ac:dyDescent="0.3">
      <c r="A23" s="36" t="s">
        <v>65</v>
      </c>
      <c r="B23" s="39">
        <v>435.01</v>
      </c>
      <c r="C23" s="36" t="s">
        <v>43</v>
      </c>
      <c r="D23" s="39">
        <v>1</v>
      </c>
    </row>
    <row r="24" spans="1:4" ht="15.75" thickBot="1" x14ac:dyDescent="0.3">
      <c r="A24" s="36" t="s">
        <v>66</v>
      </c>
      <c r="B24" s="39">
        <v>1047.3900000000001</v>
      </c>
      <c r="C24" s="36" t="s">
        <v>43</v>
      </c>
      <c r="D24" s="39">
        <v>5.0999999999999996</v>
      </c>
    </row>
    <row r="25" spans="1:4" ht="15.75" thickBot="1" x14ac:dyDescent="0.3">
      <c r="A25" s="36" t="s">
        <v>67</v>
      </c>
      <c r="B25" s="39">
        <v>2083.5</v>
      </c>
      <c r="C25" s="36" t="s">
        <v>32</v>
      </c>
      <c r="D25" s="39">
        <v>3</v>
      </c>
    </row>
    <row r="26" spans="1:4" ht="15.75" thickBot="1" x14ac:dyDescent="0.3">
      <c r="A26" s="36" t="s">
        <v>68</v>
      </c>
      <c r="B26" s="39">
        <v>1507.86</v>
      </c>
      <c r="C26" s="36" t="s">
        <v>43</v>
      </c>
      <c r="D26" s="39">
        <v>2</v>
      </c>
    </row>
    <row r="27" spans="1:4" ht="15.75" thickBot="1" x14ac:dyDescent="0.3">
      <c r="A27" s="36" t="s">
        <v>69</v>
      </c>
      <c r="B27" s="39">
        <v>2090.09</v>
      </c>
      <c r="C27" s="36" t="s">
        <v>43</v>
      </c>
      <c r="D27" s="39">
        <v>1</v>
      </c>
    </row>
    <row r="28" spans="1:4" ht="15.75" thickBot="1" x14ac:dyDescent="0.3">
      <c r="A28" s="36" t="s">
        <v>70</v>
      </c>
      <c r="B28" s="39">
        <v>3659.94</v>
      </c>
      <c r="C28" s="36" t="s">
        <v>43</v>
      </c>
      <c r="D28" s="39">
        <v>6</v>
      </c>
    </row>
    <row r="29" spans="1:4" ht="15.75" thickBot="1" x14ac:dyDescent="0.3">
      <c r="A29" s="36" t="s">
        <v>71</v>
      </c>
      <c r="B29" s="39">
        <v>2166.54</v>
      </c>
      <c r="C29" s="36" t="s">
        <v>43</v>
      </c>
      <c r="D29" s="39">
        <v>2</v>
      </c>
    </row>
    <row r="30" spans="1:4" ht="15.75" thickBot="1" x14ac:dyDescent="0.3">
      <c r="A30" s="36" t="s">
        <v>44</v>
      </c>
      <c r="B30" s="39">
        <v>20276</v>
      </c>
      <c r="C30" s="36" t="s">
        <v>33</v>
      </c>
      <c r="D30" s="39">
        <v>18.5</v>
      </c>
    </row>
    <row r="31" spans="1:4" ht="15.75" thickBot="1" x14ac:dyDescent="0.3">
      <c r="A31" s="36" t="s">
        <v>72</v>
      </c>
      <c r="B31" s="39">
        <v>6912</v>
      </c>
      <c r="C31" s="36" t="s">
        <v>33</v>
      </c>
      <c r="D31" s="39">
        <v>7680</v>
      </c>
    </row>
    <row r="32" spans="1:4" ht="15.75" thickBot="1" x14ac:dyDescent="0.3">
      <c r="A32" s="36" t="s">
        <v>73</v>
      </c>
      <c r="B32" s="39">
        <v>7372.8</v>
      </c>
      <c r="C32" s="36" t="s">
        <v>31</v>
      </c>
      <c r="D32" s="39">
        <v>7680</v>
      </c>
    </row>
    <row r="33" spans="1:4" ht="15.75" thickBot="1" x14ac:dyDescent="0.3">
      <c r="A33" s="36" t="s">
        <v>74</v>
      </c>
      <c r="B33" s="39">
        <v>13816.35</v>
      </c>
      <c r="C33" s="36" t="s">
        <v>31</v>
      </c>
      <c r="D33" s="39">
        <v>8323.1</v>
      </c>
    </row>
    <row r="34" spans="1:4" ht="15.75" thickBot="1" x14ac:dyDescent="0.3">
      <c r="A34" s="36" t="s">
        <v>75</v>
      </c>
      <c r="B34" s="39">
        <v>14599.22</v>
      </c>
      <c r="C34" s="36" t="s">
        <v>31</v>
      </c>
      <c r="D34" s="39">
        <v>7683.8</v>
      </c>
    </row>
    <row r="35" spans="1:4" ht="15.75" thickBot="1" x14ac:dyDescent="0.3">
      <c r="A35" s="36" t="s">
        <v>76</v>
      </c>
      <c r="B35" s="39">
        <v>18821.150000000001</v>
      </c>
      <c r="C35" s="36" t="s">
        <v>31</v>
      </c>
      <c r="D35" s="39">
        <v>7682.1</v>
      </c>
    </row>
    <row r="36" spans="1:4" ht="15.75" thickBot="1" x14ac:dyDescent="0.3">
      <c r="A36" s="36" t="s">
        <v>77</v>
      </c>
      <c r="B36" s="39">
        <v>21130.44</v>
      </c>
      <c r="C36" s="36" t="s">
        <v>31</v>
      </c>
      <c r="D36" s="39">
        <v>7683.8</v>
      </c>
    </row>
    <row r="37" spans="1:4" ht="15.75" thickBot="1" x14ac:dyDescent="0.3">
      <c r="A37" s="36" t="s">
        <v>78</v>
      </c>
      <c r="B37" s="39">
        <v>2176.44</v>
      </c>
      <c r="C37" s="36" t="s">
        <v>32</v>
      </c>
      <c r="D37" s="39">
        <v>3</v>
      </c>
    </row>
    <row r="38" spans="1:4" ht="15.75" thickBot="1" x14ac:dyDescent="0.3">
      <c r="A38" s="36" t="s">
        <v>79</v>
      </c>
      <c r="B38" s="39">
        <v>30336</v>
      </c>
      <c r="C38" s="36" t="s">
        <v>33</v>
      </c>
      <c r="D38" s="39">
        <v>7680</v>
      </c>
    </row>
    <row r="39" spans="1:4" ht="15.75" thickBot="1" x14ac:dyDescent="0.3">
      <c r="A39" s="36" t="s">
        <v>80</v>
      </c>
      <c r="B39" s="39">
        <v>31641.599999999999</v>
      </c>
      <c r="C39" s="36" t="s">
        <v>31</v>
      </c>
      <c r="D39" s="39">
        <v>7680</v>
      </c>
    </row>
    <row r="40" spans="1:4" ht="15.75" thickBot="1" x14ac:dyDescent="0.3">
      <c r="A40" s="36" t="s">
        <v>81</v>
      </c>
      <c r="B40" s="39">
        <v>199.29</v>
      </c>
      <c r="C40" s="36" t="s">
        <v>43</v>
      </c>
      <c r="D40" s="39">
        <v>1</v>
      </c>
    </row>
    <row r="41" spans="1:4" ht="15.75" thickBot="1" x14ac:dyDescent="0.3">
      <c r="A41" s="36" t="s">
        <v>82</v>
      </c>
      <c r="B41" s="39">
        <v>691.2</v>
      </c>
      <c r="C41" s="36" t="s">
        <v>31</v>
      </c>
      <c r="D41" s="39">
        <v>7680</v>
      </c>
    </row>
    <row r="42" spans="1:4" ht="15.75" thickBot="1" x14ac:dyDescent="0.3">
      <c r="A42" s="36" t="s">
        <v>83</v>
      </c>
      <c r="B42" s="39">
        <v>691.2</v>
      </c>
      <c r="C42" s="36" t="s">
        <v>31</v>
      </c>
      <c r="D42" s="39">
        <v>7680</v>
      </c>
    </row>
    <row r="43" spans="1:4" ht="15.75" thickBot="1" x14ac:dyDescent="0.3">
      <c r="A43" s="36" t="s">
        <v>45</v>
      </c>
      <c r="B43" s="39">
        <v>20328.919999999998</v>
      </c>
      <c r="C43" s="36" t="s">
        <v>43</v>
      </c>
      <c r="D43" s="39">
        <v>1</v>
      </c>
    </row>
    <row r="44" spans="1:4" ht="15.75" thickBot="1" x14ac:dyDescent="0.3">
      <c r="A44" s="36" t="s">
        <v>84</v>
      </c>
      <c r="B44" s="39">
        <v>2918.4</v>
      </c>
      <c r="C44" s="36" t="s">
        <v>31</v>
      </c>
      <c r="D44" s="39">
        <v>7680</v>
      </c>
    </row>
    <row r="45" spans="1:4" ht="15.75" thickBot="1" x14ac:dyDescent="0.3">
      <c r="A45" s="36" t="s">
        <v>85</v>
      </c>
      <c r="B45" s="39">
        <v>2918.4</v>
      </c>
      <c r="C45" s="36" t="s">
        <v>31</v>
      </c>
      <c r="D45" s="39">
        <v>7680</v>
      </c>
    </row>
    <row r="46" spans="1:4" ht="15.75" thickBot="1" x14ac:dyDescent="0.3">
      <c r="A46" s="36" t="s">
        <v>86</v>
      </c>
      <c r="B46" s="39">
        <v>101849</v>
      </c>
      <c r="C46" s="36" t="s">
        <v>43</v>
      </c>
      <c r="D46" s="39">
        <v>1</v>
      </c>
    </row>
    <row r="47" spans="1:4" ht="15.75" thickBot="1" x14ac:dyDescent="0.3">
      <c r="A47" s="36" t="s">
        <v>46</v>
      </c>
      <c r="B47" s="39">
        <v>434.65</v>
      </c>
      <c r="C47" s="36" t="s">
        <v>87</v>
      </c>
      <c r="D47" s="39">
        <v>5</v>
      </c>
    </row>
    <row r="48" spans="1:4" ht="15.75" thickBot="1" x14ac:dyDescent="0.3">
      <c r="A48" s="36"/>
      <c r="B48" s="40">
        <f>SUM(B6:B47)</f>
        <v>388912.87000000011</v>
      </c>
      <c r="C48" s="36"/>
      <c r="D48" s="39"/>
    </row>
    <row r="50" spans="2:2" x14ac:dyDescent="0.25">
      <c r="B50" s="34">
        <v>388912.87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промышленная 73а</vt:lpstr>
      <vt:lpstr>накоп 2020</vt:lpstr>
      <vt:lpstr>Лист3</vt:lpstr>
      <vt:lpstr>скорректировано</vt:lpstr>
      <vt:lpstr>'промышленная 73а'!Область_печати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2018-03-14T05:03:11Z</cp:lastPrinted>
  <dcterms:created xsi:type="dcterms:W3CDTF">2016-03-18T02:51:51Z</dcterms:created>
  <dcterms:modified xsi:type="dcterms:W3CDTF">2021-03-10T01:49:29Z</dcterms:modified>
</cp:coreProperties>
</file>