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9440" windowHeight="9210"/>
  </bookViews>
  <sheets>
    <sheet name="Казачья, д.  3 Б" sheetId="1" r:id="rId1"/>
    <sheet name="Работы 2019" sheetId="3" r:id="rId2"/>
    <sheet name="Справка" sheetId="6" r:id="rId3"/>
  </sheets>
  <definedNames>
    <definedName name="_xlnm._FilterDatabase" localSheetId="1" hidden="1">'Работы 2019'!$A$5:$E$47</definedName>
    <definedName name="_xlnm.Print_Area" localSheetId="0">'Казачья, д.  3 Б'!$A$1:$D$70</definedName>
  </definedNames>
  <calcPr calcId="144525"/>
</workbook>
</file>

<file path=xl/calcChain.xml><?xml version="1.0" encoding="utf-8"?>
<calcChain xmlns="http://schemas.openxmlformats.org/spreadsheetml/2006/main">
  <c r="B70" i="1" l="1"/>
  <c r="B8" i="1"/>
  <c r="B59" i="1" l="1"/>
  <c r="B55" i="1"/>
  <c r="B52" i="1"/>
  <c r="B49" i="1"/>
  <c r="B35" i="1"/>
  <c r="B29" i="1"/>
  <c r="B22" i="1"/>
  <c r="B19" i="1"/>
  <c r="B16" i="1"/>
  <c r="B13" i="1"/>
  <c r="C47" i="3"/>
  <c r="B66" i="1"/>
  <c r="B67" i="1" l="1"/>
  <c r="H67" i="1" s="1"/>
  <c r="B65" i="1"/>
  <c r="B68" i="1" s="1"/>
  <c r="B10" i="1"/>
  <c r="B9" i="1" s="1"/>
  <c r="B69" i="1" l="1"/>
  <c r="B11" i="1"/>
</calcChain>
</file>

<file path=xl/sharedStrings.xml><?xml version="1.0" encoding="utf-8"?>
<sst xmlns="http://schemas.openxmlformats.org/spreadsheetml/2006/main" count="292" uniqueCount="127">
  <si>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</si>
  <si>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</si>
  <si>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</si>
  <si>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</si>
  <si>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</si>
  <si>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</si>
  <si>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</si>
  <si>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</si>
  <si>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</si>
  <si>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</si>
  <si>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</si>
  <si>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</si>
  <si>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</si>
  <si>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</si>
  <si>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</si>
  <si>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</si>
  <si>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</si>
  <si>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</si>
  <si>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</si>
  <si>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осмотр подвала</t>
  </si>
  <si>
    <t>раз</t>
  </si>
  <si>
    <t>Закрытие и открытие стояков</t>
  </si>
  <si>
    <t>1 стояк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</si>
  <si>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</si>
  <si>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</si>
  <si>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</si>
  <si>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</si>
  <si>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</si>
  <si>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</si>
  <si>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Адрес: ул. Казачья, 3 Б</t>
  </si>
  <si>
    <t>Дератизация</t>
  </si>
  <si>
    <t>1м</t>
  </si>
  <si>
    <t xml:space="preserve">Годовая фактическая стоимость работ (услуг) </t>
  </si>
  <si>
    <t>Наименование работ</t>
  </si>
  <si>
    <t>Сумма</t>
  </si>
  <si>
    <t>Ед.изм</t>
  </si>
  <si>
    <t>Кол-во</t>
  </si>
  <si>
    <t>Устранение свищей хомутами</t>
  </si>
  <si>
    <t>сброс воздуха с системы отопления</t>
  </si>
  <si>
    <t>Доходы по дому: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</si>
  <si>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</si>
  <si>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</si>
  <si>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</si>
  <si>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</si>
  <si>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</si>
  <si>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</si>
  <si>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</si>
  <si>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</si>
  <si>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</si>
  <si>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</si>
  <si>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</si>
  <si>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КАЗАЧЬЯ ул. д.3-Б                                            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</si>
  <si>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</si>
  <si>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</si>
  <si>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</si>
  <si>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</si>
  <si>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</t>
  </si>
  <si>
    <t>Гор. вода потр.при содер.общего имущ-ва  в МКД 3,4</t>
  </si>
  <si>
    <t>Дезинсекция деревьев</t>
  </si>
  <si>
    <t>шт.</t>
  </si>
  <si>
    <t>Замена стояка ХВС  казачья 3б  кв.44,48,52,56,60</t>
  </si>
  <si>
    <t>Организация мест накоп.ртуть сод-х ламп 3,4 кв. 20</t>
  </si>
  <si>
    <t>Прочистка труб водоснабжения</t>
  </si>
  <si>
    <t>Ремонт детской площадки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</si>
  <si>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</si>
  <si>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</si>
  <si>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</si>
  <si>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</si>
  <si>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</si>
  <si>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</si>
  <si>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</si>
  <si>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</si>
  <si>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</si>
  <si>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1,2 кв. 2019г. К=0,6;0,8;0</t>
  </si>
  <si>
    <t>Управление жилым фондом 3,4 кв. 2019г. К=0,6;0,8;0,85;0,9;1</t>
  </si>
  <si>
    <t>Управление жилым фондом 3,4 кв. 2019г. К=0,6;0,8;0</t>
  </si>
  <si>
    <t>Установка светильников с датчиком на движение</t>
  </si>
  <si>
    <t>Утепление продухов изовером</t>
  </si>
  <si>
    <t>Хол.вода потр.при содер.общ.имущ. в МКД 1,2 кв.201</t>
  </si>
  <si>
    <t>Хол.вода потр.при содер.общ.имущ. в МКД 3,4 кв.201</t>
  </si>
  <si>
    <t>прочистка стояка</t>
  </si>
  <si>
    <t>ремонт задвижек д.80</t>
  </si>
  <si>
    <t>ремонт межпанельных швов</t>
  </si>
  <si>
    <t>ремонт межпанельных швов ж\д с применением монтажн</t>
  </si>
  <si>
    <t>ремонт труб КНС</t>
  </si>
  <si>
    <t>санитарная обрезка сухих вершин  и веток  деревьев</t>
  </si>
  <si>
    <t>смена труб ГВС и ХВС  д.20 ПП</t>
  </si>
  <si>
    <t>утепление теплового узла</t>
  </si>
  <si>
    <t>№ работы</t>
  </si>
  <si>
    <t>Справка об уровне сбора платы за жилое помещение по состоянию на 06.02.2020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</si>
  <si>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</si>
  <si>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</si>
  <si>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</si>
  <si>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</si>
  <si>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</si>
  <si>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</si>
  <si>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</si>
  <si>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>Отдел :</t>
  </si>
  <si>
    <t>КАЗАЧЬЯ ул. д.3-Б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</si>
  <si>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</si>
  <si>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</si>
  <si>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</si>
  <si>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</si>
  <si>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</si>
  <si>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</si>
  <si>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</si>
  <si>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</si>
  <si>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</si>
  <si>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</si>
  <si>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</si>
  <si>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</si>
  <si>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</si>
  <si>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/>
  </si>
  <si>
    <t xml:space="preserve">  2</t>
  </si>
  <si>
    <t>10</t>
  </si>
  <si>
    <t>2019</t>
  </si>
  <si>
    <t>Гор. вода потр.при содер.общего имущ-ва  в МКД 1,2 кв. 2019 г</t>
  </si>
  <si>
    <t>Гор. вода потр.при содер.общего имущ-ва  в МКД 3,4 кв. 2019 г</t>
  </si>
  <si>
    <t>Электрическая энергия потр.при содержании общего имущ. МДК 3, 4 кв. 2019 г</t>
  </si>
  <si>
    <t>Электрическая энергия потр.при содержании общего имущ. МДК 1, 2 кв. 2019 г</t>
  </si>
  <si>
    <t>Тех.обслуживание ГО к=0,6;0,8;0,85;0,9;1 (1,2 кв. 2019 г)</t>
  </si>
  <si>
    <t>Тех.обслуживание ГО К=0,6;0,8;0,85;0,9;1 (3,4 кв. 2019 г)</t>
  </si>
  <si>
    <t>Организация мест накоп.ртуть сод-х ламп 3,4 кв. 2019 г</t>
  </si>
  <si>
    <t>Хол.вода потр.при содер.общ.имущ. в МКД 1,2 кв.2019 г.</t>
  </si>
  <si>
    <t>Хол.вода потр.при содер.общ.имущ. в МКД 3,4 кв.2019 г.</t>
  </si>
  <si>
    <t>Штраф ГЖИ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</si>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</sst>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5FFFF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67">
    <xf numFmtId="0" fontId="0" fillId="0" borderId="0" xfId="0"/>
    <xf numFmtId="0" fontId="4" fillId="0" borderId="0" xfId="0" applyFont="1" applyFill="1"/>
    <xf numFmtId="164" fontId="4" fillId="0" borderId="0" xfId="1" applyFont="1" applyFill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0" fillId="3" borderId="0" xfId="0" applyFill="1"/>
    <xf numFmtId="0" fontId="4" fillId="3" borderId="0" xfId="0" applyFont="1" applyFill="1"/>
    <xf numFmtId="0" fontId="6" fillId="3" borderId="2" xfId="2" applyFont="1" applyFill="1" applyBorder="1" applyAlignment="1">
      <alignment horizontal="left" vertical="center"/>
    </xf>
    <xf numFmtId="164" fontId="6" fillId="3" borderId="2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 applyProtection="1">
      <alignment horizontal="center" vertical="center"/>
    </xf>
    <xf numFmtId="0" fontId="5" fillId="3" borderId="0" xfId="0" applyFont="1" applyFill="1"/>
    <xf numFmtId="0" fontId="0" fillId="0" borderId="0" xfId="0" applyAlignment="1">
      <alignment horizontal="center"/>
    </xf>
    <xf numFmtId="0" fontId="0" fillId="0" borderId="0" xfId="0"/>
    <xf numFmtId="4" fontId="0" fillId="0" borderId="0" xfId="0" applyNumberFormat="1"/>
    <xf numFmtId="0" fontId="0" fillId="0" borderId="2" xfId="0" applyFill="1" applyBorder="1"/>
    <xf numFmtId="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5" borderId="3" xfId="0" applyNumberFormat="1" applyFont="1" applyFill="1" applyBorder="1" applyAlignment="1" applyProtection="1">
      <alignment horizontal="center" vertical="top" wrapText="1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0" fontId="11" fillId="5" borderId="5" xfId="0" applyNumberFormat="1" applyFont="1" applyFill="1" applyBorder="1" applyAlignment="1" applyProtection="1">
      <alignment horizontal="left" vertical="center" wrapText="1"/>
    </xf>
    <xf numFmtId="4" fontId="11" fillId="5" borderId="3" xfId="0" applyNumberFormat="1" applyFont="1" applyFill="1" applyBorder="1" applyAlignment="1" applyProtection="1">
      <alignment horizontal="center" vertical="top" wrapText="1"/>
    </xf>
    <xf numFmtId="2" fontId="11" fillId="5" borderId="3" xfId="0" applyNumberFormat="1" applyFont="1" applyFill="1" applyBorder="1" applyAlignment="1" applyProtection="1">
      <alignment horizontal="center" vertical="top" wrapText="1"/>
    </xf>
    <xf numFmtId="0" fontId="11" fillId="5" borderId="3" xfId="0" applyNumberFormat="1" applyFont="1" applyFill="1" applyBorder="1" applyAlignment="1" applyProtection="1">
      <alignment horizontal="center" vertical="center" wrapText="1"/>
    </xf>
    <xf numFmtId="4" fontId="11" fillId="5" borderId="3" xfId="0" applyNumberFormat="1" applyFont="1" applyFill="1" applyBorder="1" applyAlignment="1" applyProtection="1">
      <alignment horizontal="center" vertical="center" wrapText="1"/>
    </xf>
    <xf numFmtId="2" fontId="11" fillId="5" borderId="3" xfId="0" applyNumberFormat="1" applyFont="1" applyFill="1" applyBorder="1" applyAlignment="1" applyProtection="1">
      <alignment horizontal="center" vertical="center" wrapText="1"/>
    </xf>
    <xf numFmtId="0" fontId="11" fillId="4" borderId="3" xfId="0" applyNumberFormat="1" applyFont="1" applyFill="1" applyBorder="1" applyAlignment="1" applyProtection="1">
      <alignment horizontal="center" vertical="center" wrapText="1"/>
    </xf>
    <xf numFmtId="0" fontId="0" fillId="6" borderId="2" xfId="0" applyFill="1" applyBorder="1"/>
    <xf numFmtId="4" fontId="0" fillId="6" borderId="2" xfId="0" applyNumberFormat="1" applyFill="1" applyBorder="1"/>
    <xf numFmtId="0" fontId="0" fillId="6" borderId="2" xfId="0" applyFill="1" applyBorder="1" applyAlignment="1">
      <alignment horizontal="center"/>
    </xf>
    <xf numFmtId="4" fontId="5" fillId="3" borderId="2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0" fontId="0" fillId="6" borderId="2" xfId="0" applyFill="1" applyBorder="1" applyAlignment="1">
      <alignment wrapText="1"/>
    </xf>
    <xf numFmtId="0" fontId="6" fillId="0" borderId="2" xfId="2" applyFont="1" applyFill="1" applyBorder="1" applyAlignment="1">
      <alignment horizontal="left" vertical="center"/>
    </xf>
    <xf numFmtId="4" fontId="6" fillId="0" borderId="2" xfId="1" applyNumberFormat="1" applyFont="1" applyFill="1" applyBorder="1" applyAlignment="1">
      <alignment vertical="center" wrapText="1"/>
    </xf>
    <xf numFmtId="164" fontId="6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4" fontId="5" fillId="0" borderId="2" xfId="1" applyNumberFormat="1" applyFont="1" applyFill="1" applyBorder="1" applyAlignment="1">
      <alignment vertical="center"/>
    </xf>
    <xf numFmtId="164" fontId="8" fillId="0" borderId="2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1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horizontal="right" vertical="center"/>
    </xf>
    <xf numFmtId="164" fontId="8" fillId="0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164" fontId="4" fillId="3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5" fillId="0" borderId="2" xfId="1" applyFont="1" applyFill="1" applyBorder="1" applyAlignment="1">
      <alignment horizontal="center" vertical="center"/>
    </xf>
    <xf numFmtId="0" fontId="5" fillId="0" borderId="0" xfId="0" applyFont="1" applyFill="1"/>
    <xf numFmtId="0" fontId="3" fillId="3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64" fontId="4" fillId="3" borderId="2" xfId="1" applyFont="1" applyFill="1" applyBorder="1" applyAlignment="1">
      <alignment horizontal="center" vertical="center"/>
    </xf>
    <xf numFmtId="0" fontId="11" fillId="5" borderId="5" xfId="0" applyNumberFormat="1" applyFont="1" applyFill="1" applyBorder="1" applyAlignment="1" applyProtection="1">
      <alignment horizontal="center" vertical="top" wrapText="1"/>
    </xf>
    <xf numFmtId="0" fontId="11" fillId="5" borderId="4" xfId="0" applyNumberFormat="1" applyFont="1" applyFill="1" applyBorder="1" applyAlignment="1" applyProtection="1">
      <alignment horizontal="center" vertical="top" wrapText="1"/>
    </xf>
    <xf numFmtId="0" fontId="11" fillId="5" borderId="5" xfId="0" applyNumberFormat="1" applyFont="1" applyFill="1" applyBorder="1" applyAlignment="1" applyProtection="1">
      <alignment horizontal="center" vertical="center" wrapText="1"/>
    </xf>
    <xf numFmtId="0" fontId="11" fillId="5" borderId="6" xfId="0" applyNumberFormat="1" applyFont="1" applyFill="1" applyBorder="1" applyAlignment="1" applyProtection="1">
      <alignment horizontal="center" vertical="center" wrapText="1"/>
    </xf>
    <xf numFmtId="0" fontId="11" fillId="5" borderId="4" xfId="0" applyNumberFormat="1" applyFont="1" applyFill="1" applyBorder="1" applyAlignment="1" applyProtection="1">
      <alignment horizontal="center" vertical="center" wrapText="1"/>
    </xf>
    <xf numFmtId="0" fontId="10" fillId="5" borderId="0" xfId="0" applyNumberFormat="1" applyFont="1" applyFill="1" applyBorder="1" applyAlignment="1" applyProtection="1">
      <alignment horizontal="center" vertical="top" wrapText="1"/>
    </xf>
    <xf numFmtId="0" fontId="11" fillId="5" borderId="6" xfId="0" applyNumberFormat="1" applyFont="1" applyFill="1" applyBorder="1" applyAlignment="1" applyProtection="1">
      <alignment horizontal="left" vertical="center" wrapText="1"/>
    </xf>
    <xf numFmtId="0" fontId="11" fillId="5" borderId="4" xfId="0" applyNumberFormat="1" applyFont="1" applyFill="1" applyBorder="1" applyAlignment="1" applyProtection="1">
      <alignment horizontal="left" vertical="center" wrapText="1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D5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1"/>
  <sheetViews>
    <sheetView tabSelected="1" workbookViewId="0">
      <pane ySplit="3" topLeftCell="A4" activePane="bottomLeft" state="frozen"/>
      <selection pane="bottomLeft" activeCell="J54" sqref="J54"/>
    </sheetView>
  </sheetViews>
  <sheetFormatPr defaultRowHeight="15" x14ac:dyDescent="0.25"/>
  <cols>
    <col min="1" max="1" width="76.28515625" style="5" customWidth="1"/>
    <col min="2" max="2" width="17.5703125" style="2" customWidth="1"/>
    <col min="3" max="3" width="12.140625" style="2" customWidth="1"/>
    <col min="4" max="4" width="16.285156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7" customFormat="1" ht="39.950000000000003" customHeight="1" x14ac:dyDescent="0.25">
      <c r="A1" s="55" t="s">
        <v>0</v>
      </c>
      <c r="B1" s="55"/>
      <c r="C1" s="55"/>
      <c r="D1" s="55"/>
    </row>
    <row r="2" spans="1:4" s="7" customFormat="1" x14ac:dyDescent="0.25">
      <c r="A2" s="50" t="s">
        <v>29</v>
      </c>
      <c r="B2" s="58" t="s">
        <v>40</v>
      </c>
      <c r="C2" s="58"/>
      <c r="D2" s="58"/>
    </row>
    <row r="3" spans="1:4" s="7" customFormat="1" ht="57" x14ac:dyDescent="0.25">
      <c r="A3" s="8" t="s">
        <v>1</v>
      </c>
      <c r="B3" s="9" t="s">
        <v>32</v>
      </c>
      <c r="C3" s="10" t="s">
        <v>2</v>
      </c>
      <c r="D3" s="9" t="s">
        <v>3</v>
      </c>
    </row>
    <row r="4" spans="1:4" s="7" customFormat="1" x14ac:dyDescent="0.25">
      <c r="A4" s="37" t="s">
        <v>41</v>
      </c>
      <c r="B4" s="38">
        <v>-1647326.4952</v>
      </c>
      <c r="C4" s="53" t="s">
        <v>126</v>
      </c>
      <c r="D4" s="39"/>
    </row>
    <row r="5" spans="1:4" s="7" customFormat="1" x14ac:dyDescent="0.25">
      <c r="A5" s="57" t="s">
        <v>39</v>
      </c>
      <c r="B5" s="57"/>
      <c r="C5" s="57"/>
      <c r="D5" s="57"/>
    </row>
    <row r="6" spans="1:4" s="7" customFormat="1" x14ac:dyDescent="0.25">
      <c r="A6" s="37" t="s">
        <v>42</v>
      </c>
      <c r="B6" s="38">
        <v>992930.37</v>
      </c>
      <c r="C6" s="53" t="s">
        <v>126</v>
      </c>
      <c r="D6" s="39"/>
    </row>
    <row r="7" spans="1:4" s="7" customFormat="1" x14ac:dyDescent="0.25">
      <c r="A7" s="37" t="s">
        <v>43</v>
      </c>
      <c r="B7" s="38">
        <v>905541.61</v>
      </c>
      <c r="C7" s="53" t="s">
        <v>126</v>
      </c>
      <c r="D7" s="39"/>
    </row>
    <row r="8" spans="1:4" s="7" customFormat="1" x14ac:dyDescent="0.25">
      <c r="A8" s="37" t="s">
        <v>44</v>
      </c>
      <c r="B8" s="38">
        <f>B7-B6</f>
        <v>-87388.760000000009</v>
      </c>
      <c r="C8" s="53" t="s">
        <v>126</v>
      </c>
      <c r="D8" s="39"/>
    </row>
    <row r="9" spans="1:4" s="7" customFormat="1" x14ac:dyDescent="0.25">
      <c r="A9" s="37" t="s">
        <v>4</v>
      </c>
      <c r="B9" s="38">
        <f>B10</f>
        <v>6343.68</v>
      </c>
      <c r="C9" s="53" t="s">
        <v>126</v>
      </c>
      <c r="D9" s="39"/>
    </row>
    <row r="10" spans="1:4" s="7" customFormat="1" x14ac:dyDescent="0.25">
      <c r="A10" s="37" t="s">
        <v>5</v>
      </c>
      <c r="B10" s="38">
        <f>528.64*12</f>
        <v>6343.68</v>
      </c>
      <c r="C10" s="53" t="s">
        <v>126</v>
      </c>
      <c r="D10" s="39"/>
    </row>
    <row r="11" spans="1:4" s="7" customFormat="1" x14ac:dyDescent="0.25">
      <c r="A11" s="40" t="s">
        <v>45</v>
      </c>
      <c r="B11" s="41">
        <f>B6+B9</f>
        <v>999274.05</v>
      </c>
      <c r="C11" s="53" t="s">
        <v>126</v>
      </c>
      <c r="D11" s="3"/>
    </row>
    <row r="12" spans="1:4" s="7" customFormat="1" x14ac:dyDescent="0.25">
      <c r="A12" s="56" t="s">
        <v>6</v>
      </c>
      <c r="B12" s="56"/>
      <c r="C12" s="56"/>
      <c r="D12" s="56"/>
    </row>
    <row r="13" spans="1:4" s="7" customFormat="1" x14ac:dyDescent="0.25">
      <c r="A13" s="4" t="s">
        <v>12</v>
      </c>
      <c r="B13" s="34">
        <f>SUM(B14:B15)</f>
        <v>153115.97</v>
      </c>
      <c r="C13" s="53" t="s">
        <v>126</v>
      </c>
      <c r="D13" s="3"/>
    </row>
    <row r="14" spans="1:4" s="6" customFormat="1" x14ac:dyDescent="0.25">
      <c r="A14" s="15" t="s">
        <v>72</v>
      </c>
      <c r="B14" s="35">
        <v>74671.34</v>
      </c>
      <c r="C14" s="17" t="s">
        <v>7</v>
      </c>
      <c r="D14" s="17">
        <v>19859.400000000001</v>
      </c>
    </row>
    <row r="15" spans="1:4" s="6" customFormat="1" x14ac:dyDescent="0.25">
      <c r="A15" s="15" t="s">
        <v>74</v>
      </c>
      <c r="B15" s="35">
        <v>78444.63</v>
      </c>
      <c r="C15" s="17" t="s">
        <v>7</v>
      </c>
      <c r="D15" s="17">
        <v>19859.400000000001</v>
      </c>
    </row>
    <row r="16" spans="1:4" s="7" customFormat="1" ht="28.5" x14ac:dyDescent="0.25">
      <c r="A16" s="4" t="s">
        <v>13</v>
      </c>
      <c r="B16" s="34">
        <f>SUM(B17:B18)</f>
        <v>63139.62</v>
      </c>
      <c r="C16" s="53" t="s">
        <v>126</v>
      </c>
      <c r="D16" s="3"/>
    </row>
    <row r="17" spans="1:4" s="6" customFormat="1" x14ac:dyDescent="0.25">
      <c r="A17" s="15" t="s">
        <v>68</v>
      </c>
      <c r="B17" s="35">
        <v>30173.040000000001</v>
      </c>
      <c r="C17" s="17" t="s">
        <v>7</v>
      </c>
      <c r="D17" s="17">
        <v>18976.759999999998</v>
      </c>
    </row>
    <row r="18" spans="1:4" s="6" customFormat="1" x14ac:dyDescent="0.25">
      <c r="A18" s="15" t="s">
        <v>69</v>
      </c>
      <c r="B18" s="35">
        <v>32966.58</v>
      </c>
      <c r="C18" s="17" t="s">
        <v>7</v>
      </c>
      <c r="D18" s="17">
        <v>19859.400000000001</v>
      </c>
    </row>
    <row r="19" spans="1:4" s="7" customFormat="1" x14ac:dyDescent="0.25">
      <c r="A19" s="4" t="s">
        <v>14</v>
      </c>
      <c r="B19" s="34">
        <f>SUM(B20:B21)</f>
        <v>95663.82</v>
      </c>
      <c r="C19" s="42"/>
      <c r="D19" s="43"/>
    </row>
    <row r="20" spans="1:4" s="6" customFormat="1" x14ac:dyDescent="0.25">
      <c r="A20" s="15" t="s">
        <v>52</v>
      </c>
      <c r="B20" s="35">
        <v>48149.73</v>
      </c>
      <c r="C20" s="17" t="s">
        <v>15</v>
      </c>
      <c r="D20" s="17">
        <v>909</v>
      </c>
    </row>
    <row r="21" spans="1:4" s="6" customFormat="1" x14ac:dyDescent="0.25">
      <c r="A21" s="15" t="s">
        <v>53</v>
      </c>
      <c r="B21" s="35">
        <v>47514.09</v>
      </c>
      <c r="C21" s="17" t="s">
        <v>15</v>
      </c>
      <c r="D21" s="17">
        <v>897</v>
      </c>
    </row>
    <row r="22" spans="1:4" s="7" customFormat="1" ht="28.5" x14ac:dyDescent="0.25">
      <c r="A22" s="4" t="s">
        <v>16</v>
      </c>
      <c r="B22" s="34">
        <f>SUM(B23:B28)</f>
        <v>22043.94</v>
      </c>
      <c r="C22" s="53" t="s">
        <v>126</v>
      </c>
      <c r="D22" s="3"/>
    </row>
    <row r="23" spans="1:4" s="6" customFormat="1" x14ac:dyDescent="0.25">
      <c r="A23" s="15" t="s">
        <v>116</v>
      </c>
      <c r="B23" s="35">
        <v>1787.35</v>
      </c>
      <c r="C23" s="17" t="s">
        <v>7</v>
      </c>
      <c r="D23" s="17">
        <v>19859.400000000001</v>
      </c>
    </row>
    <row r="24" spans="1:4" s="6" customFormat="1" x14ac:dyDescent="0.25">
      <c r="A24" s="15" t="s">
        <v>117</v>
      </c>
      <c r="B24" s="35">
        <v>1787.35</v>
      </c>
      <c r="C24" s="17" t="s">
        <v>7</v>
      </c>
      <c r="D24" s="17">
        <v>19859.400000000001</v>
      </c>
    </row>
    <row r="25" spans="1:4" s="6" customFormat="1" x14ac:dyDescent="0.25">
      <c r="A25" s="15" t="s">
        <v>123</v>
      </c>
      <c r="B25" s="35">
        <v>1588.75</v>
      </c>
      <c r="C25" s="17" t="s">
        <v>7</v>
      </c>
      <c r="D25" s="17">
        <v>19859.400000000001</v>
      </c>
    </row>
    <row r="26" spans="1:4" s="6" customFormat="1" x14ac:dyDescent="0.25">
      <c r="A26" s="15" t="s">
        <v>124</v>
      </c>
      <c r="B26" s="35">
        <v>1787.35</v>
      </c>
      <c r="C26" s="17" t="s">
        <v>7</v>
      </c>
      <c r="D26" s="17">
        <v>19859.400000000001</v>
      </c>
    </row>
    <row r="27" spans="1:4" s="6" customFormat="1" x14ac:dyDescent="0.25">
      <c r="A27" s="15" t="s">
        <v>119</v>
      </c>
      <c r="B27" s="35">
        <v>7546.57</v>
      </c>
      <c r="C27" s="17" t="s">
        <v>7</v>
      </c>
      <c r="D27" s="17">
        <v>19859.400000000001</v>
      </c>
    </row>
    <row r="28" spans="1:4" s="6" customFormat="1" x14ac:dyDescent="0.25">
      <c r="A28" s="15" t="s">
        <v>118</v>
      </c>
      <c r="B28" s="35">
        <v>7546.57</v>
      </c>
      <c r="C28" s="17" t="s">
        <v>7</v>
      </c>
      <c r="D28" s="17">
        <v>19859.400000000001</v>
      </c>
    </row>
    <row r="29" spans="1:4" s="7" customFormat="1" ht="42.75" x14ac:dyDescent="0.25">
      <c r="A29" s="4" t="s">
        <v>17</v>
      </c>
      <c r="B29" s="34">
        <f>SUM(B30:B34)</f>
        <v>37051.449999999997</v>
      </c>
      <c r="C29" s="53" t="s">
        <v>126</v>
      </c>
      <c r="D29" s="44"/>
    </row>
    <row r="30" spans="1:4" s="6" customFormat="1" x14ac:dyDescent="0.25">
      <c r="A30" s="15" t="s">
        <v>76</v>
      </c>
      <c r="B30" s="35">
        <v>1032.8499999999999</v>
      </c>
      <c r="C30" s="17" t="s">
        <v>59</v>
      </c>
      <c r="D30" s="17">
        <v>1</v>
      </c>
    </row>
    <row r="31" spans="1:4" s="6" customFormat="1" x14ac:dyDescent="0.25">
      <c r="A31" s="15" t="s">
        <v>77</v>
      </c>
      <c r="B31" s="35">
        <v>820.86</v>
      </c>
      <c r="C31" s="17" t="s">
        <v>7</v>
      </c>
      <c r="D31" s="17">
        <v>6</v>
      </c>
    </row>
    <row r="32" spans="1:4" s="6" customFormat="1" x14ac:dyDescent="0.25">
      <c r="A32" s="15" t="s">
        <v>82</v>
      </c>
      <c r="B32" s="35">
        <v>5167.8</v>
      </c>
      <c r="C32" s="17" t="s">
        <v>31</v>
      </c>
      <c r="D32" s="17">
        <v>36</v>
      </c>
    </row>
    <row r="33" spans="1:5" s="6" customFormat="1" x14ac:dyDescent="0.25">
      <c r="A33" s="15" t="s">
        <v>82</v>
      </c>
      <c r="B33" s="35">
        <v>16683.3</v>
      </c>
      <c r="C33" s="17" t="s">
        <v>8</v>
      </c>
      <c r="D33" s="17">
        <v>15</v>
      </c>
    </row>
    <row r="34" spans="1:5" s="6" customFormat="1" x14ac:dyDescent="0.25">
      <c r="A34" s="15" t="s">
        <v>83</v>
      </c>
      <c r="B34" s="35">
        <v>13346.64</v>
      </c>
      <c r="C34" s="17" t="s">
        <v>31</v>
      </c>
      <c r="D34" s="17">
        <v>12</v>
      </c>
    </row>
    <row r="35" spans="1:5" s="7" customFormat="1" ht="42.75" x14ac:dyDescent="0.25">
      <c r="A35" s="4" t="s">
        <v>18</v>
      </c>
      <c r="B35" s="34">
        <f>SUM(B36:B47)</f>
        <v>145331.17000000001</v>
      </c>
      <c r="C35" s="53" t="s">
        <v>126</v>
      </c>
      <c r="D35" s="3"/>
      <c r="E35" s="11" t="s">
        <v>9</v>
      </c>
    </row>
    <row r="36" spans="1:5" s="6" customFormat="1" x14ac:dyDescent="0.25">
      <c r="A36" s="15" t="s">
        <v>54</v>
      </c>
      <c r="B36" s="35">
        <v>5329.83</v>
      </c>
      <c r="C36" s="17" t="s">
        <v>55</v>
      </c>
      <c r="D36" s="17">
        <v>11</v>
      </c>
    </row>
    <row r="37" spans="1:5" s="6" customFormat="1" x14ac:dyDescent="0.25">
      <c r="A37" s="15" t="s">
        <v>21</v>
      </c>
      <c r="B37" s="35">
        <v>3237.44</v>
      </c>
      <c r="C37" s="17" t="s">
        <v>22</v>
      </c>
      <c r="D37" s="17">
        <v>4</v>
      </c>
    </row>
    <row r="38" spans="1:5" s="6" customFormat="1" x14ac:dyDescent="0.25">
      <c r="A38" s="15" t="s">
        <v>60</v>
      </c>
      <c r="B38" s="35">
        <v>123323</v>
      </c>
      <c r="C38" s="17" t="s">
        <v>22</v>
      </c>
      <c r="D38" s="17">
        <v>1</v>
      </c>
    </row>
    <row r="39" spans="1:5" s="6" customFormat="1" x14ac:dyDescent="0.25">
      <c r="A39" s="15" t="s">
        <v>62</v>
      </c>
      <c r="B39" s="35">
        <v>2071.08</v>
      </c>
      <c r="C39" s="17" t="s">
        <v>8</v>
      </c>
      <c r="D39" s="17">
        <v>12</v>
      </c>
    </row>
    <row r="40" spans="1:5" s="6" customFormat="1" x14ac:dyDescent="0.25">
      <c r="A40" s="15" t="s">
        <v>37</v>
      </c>
      <c r="B40" s="35">
        <v>179.6</v>
      </c>
      <c r="C40" s="17" t="s">
        <v>59</v>
      </c>
      <c r="D40" s="17">
        <v>1</v>
      </c>
    </row>
    <row r="41" spans="1:5" s="6" customFormat="1" x14ac:dyDescent="0.25">
      <c r="A41" s="15" t="s">
        <v>19</v>
      </c>
      <c r="B41" s="35">
        <v>810.42</v>
      </c>
      <c r="C41" s="17" t="s">
        <v>20</v>
      </c>
      <c r="D41" s="17">
        <v>3</v>
      </c>
    </row>
    <row r="42" spans="1:5" s="6" customFormat="1" x14ac:dyDescent="0.25">
      <c r="A42" s="15" t="s">
        <v>80</v>
      </c>
      <c r="B42" s="35">
        <v>1888.85</v>
      </c>
      <c r="C42" s="17" t="s">
        <v>59</v>
      </c>
      <c r="D42" s="17">
        <v>1</v>
      </c>
    </row>
    <row r="43" spans="1:5" s="6" customFormat="1" x14ac:dyDescent="0.25">
      <c r="A43" s="15" t="s">
        <v>81</v>
      </c>
      <c r="B43" s="35">
        <v>5660</v>
      </c>
      <c r="C43" s="17" t="s">
        <v>59</v>
      </c>
      <c r="D43" s="17">
        <v>2</v>
      </c>
    </row>
    <row r="44" spans="1:5" s="6" customFormat="1" x14ac:dyDescent="0.25">
      <c r="A44" s="15" t="s">
        <v>84</v>
      </c>
      <c r="B44" s="35">
        <v>112.92</v>
      </c>
      <c r="C44" s="17" t="s">
        <v>59</v>
      </c>
      <c r="D44" s="17">
        <v>1</v>
      </c>
    </row>
    <row r="45" spans="1:5" s="6" customFormat="1" x14ac:dyDescent="0.25">
      <c r="A45" s="15" t="s">
        <v>38</v>
      </c>
      <c r="B45" s="35">
        <v>621.53</v>
      </c>
      <c r="C45" s="17" t="s">
        <v>22</v>
      </c>
      <c r="D45" s="17">
        <v>1</v>
      </c>
    </row>
    <row r="46" spans="1:5" s="6" customFormat="1" x14ac:dyDescent="0.25">
      <c r="A46" s="15" t="s">
        <v>86</v>
      </c>
      <c r="B46" s="35">
        <v>160.5</v>
      </c>
      <c r="C46" s="17" t="s">
        <v>8</v>
      </c>
      <c r="D46" s="17">
        <v>0.1</v>
      </c>
    </row>
    <row r="47" spans="1:5" s="6" customFormat="1" x14ac:dyDescent="0.25">
      <c r="A47" s="15" t="s">
        <v>87</v>
      </c>
      <c r="B47" s="35">
        <v>1936</v>
      </c>
      <c r="C47" s="17" t="s">
        <v>7</v>
      </c>
      <c r="D47" s="17">
        <v>4</v>
      </c>
    </row>
    <row r="48" spans="1:5" s="7" customFormat="1" ht="28.5" x14ac:dyDescent="0.25">
      <c r="A48" s="4" t="s">
        <v>23</v>
      </c>
      <c r="B48" s="34">
        <v>0</v>
      </c>
      <c r="C48" s="53" t="s">
        <v>126</v>
      </c>
      <c r="D48" s="3"/>
    </row>
    <row r="49" spans="1:4" s="7" customFormat="1" ht="28.5" x14ac:dyDescent="0.25">
      <c r="A49" s="4" t="s">
        <v>24</v>
      </c>
      <c r="B49" s="34">
        <f>SUM(B50:B51)</f>
        <v>8738.130000000001</v>
      </c>
      <c r="C49" s="53" t="s">
        <v>126</v>
      </c>
      <c r="D49" s="3"/>
    </row>
    <row r="50" spans="1:4" s="6" customFormat="1" x14ac:dyDescent="0.25">
      <c r="A50" s="15" t="s">
        <v>121</v>
      </c>
      <c r="B50" s="35">
        <v>4567.66</v>
      </c>
      <c r="C50" s="17" t="s">
        <v>7</v>
      </c>
      <c r="D50" s="17">
        <v>19859.400000000001</v>
      </c>
    </row>
    <row r="51" spans="1:4" s="6" customFormat="1" x14ac:dyDescent="0.25">
      <c r="A51" s="15" t="s">
        <v>120</v>
      </c>
      <c r="B51" s="35">
        <v>4170.47</v>
      </c>
      <c r="C51" s="17" t="s">
        <v>7</v>
      </c>
      <c r="D51" s="17">
        <v>19859.400000000001</v>
      </c>
    </row>
    <row r="52" spans="1:4" s="7" customFormat="1" ht="28.5" x14ac:dyDescent="0.25">
      <c r="A52" s="4" t="s">
        <v>25</v>
      </c>
      <c r="B52" s="34">
        <f>SUM(B53:B54)</f>
        <v>33760.979999999996</v>
      </c>
      <c r="C52" s="53" t="s">
        <v>126</v>
      </c>
      <c r="D52" s="3"/>
    </row>
    <row r="53" spans="1:4" s="6" customFormat="1" x14ac:dyDescent="0.25">
      <c r="A53" s="15" t="s">
        <v>64</v>
      </c>
      <c r="B53" s="35">
        <v>15887.52</v>
      </c>
      <c r="C53" s="17" t="s">
        <v>7</v>
      </c>
      <c r="D53" s="17">
        <v>19859.400000000001</v>
      </c>
    </row>
    <row r="54" spans="1:4" s="6" customFormat="1" x14ac:dyDescent="0.25">
      <c r="A54" s="15" t="s">
        <v>65</v>
      </c>
      <c r="B54" s="35">
        <v>17873.46</v>
      </c>
      <c r="C54" s="17" t="s">
        <v>7</v>
      </c>
      <c r="D54" s="17">
        <v>19859.400000000001</v>
      </c>
    </row>
    <row r="55" spans="1:4" s="7" customFormat="1" ht="28.5" x14ac:dyDescent="0.25">
      <c r="A55" s="4" t="s">
        <v>26</v>
      </c>
      <c r="B55" s="34">
        <f>SUM(B56:B58)</f>
        <v>8499.1299999999992</v>
      </c>
      <c r="C55" s="53" t="s">
        <v>126</v>
      </c>
      <c r="D55" s="3"/>
    </row>
    <row r="56" spans="1:4" s="7" customFormat="1" x14ac:dyDescent="0.25">
      <c r="A56" s="45" t="s">
        <v>58</v>
      </c>
      <c r="B56" s="46">
        <v>640</v>
      </c>
      <c r="C56" s="3" t="s">
        <v>59</v>
      </c>
      <c r="D56" s="17">
        <v>4</v>
      </c>
    </row>
    <row r="57" spans="1:4" s="7" customFormat="1" x14ac:dyDescent="0.25">
      <c r="A57" s="45" t="s">
        <v>30</v>
      </c>
      <c r="B57" s="46">
        <v>1370.3</v>
      </c>
      <c r="C57" s="3" t="s">
        <v>7</v>
      </c>
      <c r="D57" s="17">
        <v>965</v>
      </c>
    </row>
    <row r="58" spans="1:4" s="7" customFormat="1" x14ac:dyDescent="0.25">
      <c r="A58" s="45" t="s">
        <v>30</v>
      </c>
      <c r="B58" s="46">
        <v>6488.83</v>
      </c>
      <c r="C58" s="3" t="s">
        <v>7</v>
      </c>
      <c r="D58" s="17">
        <v>4569.6000000000004</v>
      </c>
    </row>
    <row r="59" spans="1:4" s="7" customFormat="1" ht="42.75" x14ac:dyDescent="0.25">
      <c r="A59" s="4" t="s">
        <v>27</v>
      </c>
      <c r="B59" s="34">
        <f>SUM(B60:B64)</f>
        <v>100542.19</v>
      </c>
      <c r="C59" s="53" t="s">
        <v>126</v>
      </c>
      <c r="D59" s="3"/>
    </row>
    <row r="60" spans="1:4" s="6" customFormat="1" x14ac:dyDescent="0.25">
      <c r="A60" s="15" t="s">
        <v>122</v>
      </c>
      <c r="B60" s="35">
        <v>155.96</v>
      </c>
      <c r="C60" s="17" t="s">
        <v>7</v>
      </c>
      <c r="D60" s="17">
        <v>9174.18</v>
      </c>
    </row>
    <row r="61" spans="1:4" s="6" customFormat="1" x14ac:dyDescent="0.25">
      <c r="A61" s="15" t="s">
        <v>63</v>
      </c>
      <c r="B61" s="35">
        <v>3779.33</v>
      </c>
      <c r="C61" s="17" t="s">
        <v>59</v>
      </c>
      <c r="D61" s="17">
        <v>1</v>
      </c>
    </row>
    <row r="62" spans="1:4" s="6" customFormat="1" x14ac:dyDescent="0.25">
      <c r="A62" s="15" t="s">
        <v>70</v>
      </c>
      <c r="B62" s="35">
        <v>46493.09</v>
      </c>
      <c r="C62" s="17" t="s">
        <v>7</v>
      </c>
      <c r="D62" s="17">
        <v>18976.759999999998</v>
      </c>
    </row>
    <row r="63" spans="1:4" s="6" customFormat="1" x14ac:dyDescent="0.25">
      <c r="A63" s="15" t="s">
        <v>71</v>
      </c>
      <c r="B63" s="35">
        <v>48655.56</v>
      </c>
      <c r="C63" s="17" t="s">
        <v>7</v>
      </c>
      <c r="D63" s="17">
        <v>19859.400000000001</v>
      </c>
    </row>
    <row r="64" spans="1:4" s="6" customFormat="1" x14ac:dyDescent="0.25">
      <c r="A64" s="15" t="s">
        <v>85</v>
      </c>
      <c r="B64" s="35">
        <v>1458.25</v>
      </c>
      <c r="C64" s="17" t="s">
        <v>59</v>
      </c>
      <c r="D64" s="17">
        <v>1</v>
      </c>
    </row>
    <row r="65" spans="1:8" s="7" customFormat="1" x14ac:dyDescent="0.25">
      <c r="A65" s="4" t="s">
        <v>28</v>
      </c>
      <c r="B65" s="34">
        <f>B66</f>
        <v>4800</v>
      </c>
      <c r="C65" s="53" t="s">
        <v>126</v>
      </c>
      <c r="D65" s="3"/>
    </row>
    <row r="66" spans="1:8" s="7" customFormat="1" ht="30" x14ac:dyDescent="0.25">
      <c r="A66" s="47" t="s">
        <v>10</v>
      </c>
      <c r="B66" s="48">
        <f>D66*5*12</f>
        <v>4800</v>
      </c>
      <c r="C66" s="49" t="s">
        <v>11</v>
      </c>
      <c r="D66" s="42">
        <v>80</v>
      </c>
    </row>
    <row r="67" spans="1:8" s="7" customFormat="1" x14ac:dyDescent="0.25">
      <c r="A67" s="40" t="s">
        <v>46</v>
      </c>
      <c r="B67" s="33">
        <f>B13++B16+B19+B22+B29+B35+B48+B49+B52+B55+B59</f>
        <v>667886.40000000014</v>
      </c>
      <c r="C67" s="53" t="s">
        <v>126</v>
      </c>
      <c r="D67" s="51"/>
      <c r="H67" s="7" t="b">
        <f>B67='Работы 2019'!C47</f>
        <v>1</v>
      </c>
    </row>
    <row r="68" spans="1:8" s="7" customFormat="1" x14ac:dyDescent="0.25">
      <c r="A68" s="40" t="s">
        <v>47</v>
      </c>
      <c r="B68" s="33">
        <f>B67*1.2+B65</f>
        <v>806263.68000000017</v>
      </c>
      <c r="C68" s="53" t="s">
        <v>126</v>
      </c>
      <c r="D68" s="51"/>
    </row>
    <row r="69" spans="1:8" s="7" customFormat="1" x14ac:dyDescent="0.25">
      <c r="A69" s="40" t="s">
        <v>48</v>
      </c>
      <c r="B69" s="33">
        <f>B4+B6+B9-B68</f>
        <v>-1454316.1252000001</v>
      </c>
      <c r="C69" s="53" t="s">
        <v>126</v>
      </c>
      <c r="D69" s="51"/>
    </row>
    <row r="70" spans="1:8" ht="28.5" x14ac:dyDescent="0.25">
      <c r="A70" s="4" t="s">
        <v>49</v>
      </c>
      <c r="B70" s="34">
        <f>(B69)+(B8)</f>
        <v>-1541704.8852000001</v>
      </c>
      <c r="C70" s="53" t="s">
        <v>126</v>
      </c>
      <c r="D70" s="3"/>
    </row>
    <row r="71" spans="1:8" s="54" customFormat="1" ht="17.25" customHeight="1" x14ac:dyDescent="0.2">
      <c r="A71" s="40" t="s">
        <v>125</v>
      </c>
      <c r="B71" s="34">
        <v>4000</v>
      </c>
      <c r="C71" s="53" t="s">
        <v>126</v>
      </c>
      <c r="D71" s="53"/>
    </row>
  </sheetData>
  <sheetProtection sheet="1" objects="1" scenarios="1" formatCells="0" formatColumns="0" sort="0" autoFilter="0" pivotTables="0"/>
  <mergeCells count="4">
    <mergeCell ref="A1:D1"/>
    <mergeCell ref="A12:D12"/>
    <mergeCell ref="A5:D5"/>
    <mergeCell ref="B2:D2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47"/>
  <sheetViews>
    <sheetView workbookViewId="0">
      <pane ySplit="5" topLeftCell="A18" activePane="bottomLeft" state="frozen"/>
      <selection pane="bottomLeft" activeCell="G15" sqref="G15"/>
    </sheetView>
  </sheetViews>
  <sheetFormatPr defaultRowHeight="15" x14ac:dyDescent="0.25"/>
  <cols>
    <col min="1" max="1" width="13.5703125" style="12" customWidth="1"/>
    <col min="2" max="2" width="54.7109375" customWidth="1"/>
    <col min="3" max="3" width="18" style="14" customWidth="1"/>
    <col min="4" max="4" width="11.28515625" style="12" customWidth="1"/>
    <col min="5" max="5" width="11.42578125" customWidth="1"/>
  </cols>
  <sheetData>
    <row r="2" spans="1:5" x14ac:dyDescent="0.25">
      <c r="B2" s="13" t="s">
        <v>50</v>
      </c>
      <c r="E2" s="13"/>
    </row>
    <row r="3" spans="1:5" x14ac:dyDescent="0.25">
      <c r="B3" s="13" t="s">
        <v>51</v>
      </c>
      <c r="E3" s="13"/>
    </row>
    <row r="4" spans="1:5" x14ac:dyDescent="0.25">
      <c r="B4" s="13"/>
      <c r="E4" s="13"/>
    </row>
    <row r="5" spans="1:5" x14ac:dyDescent="0.25">
      <c r="A5" s="52" t="s">
        <v>88</v>
      </c>
      <c r="B5" s="18" t="s">
        <v>33</v>
      </c>
      <c r="C5" s="19" t="s">
        <v>34</v>
      </c>
      <c r="D5" s="18" t="s">
        <v>35</v>
      </c>
      <c r="E5" s="18" t="s">
        <v>36</v>
      </c>
    </row>
    <row r="6" spans="1:5" x14ac:dyDescent="0.25">
      <c r="A6" s="52">
        <v>3</v>
      </c>
      <c r="B6" s="30" t="s">
        <v>52</v>
      </c>
      <c r="C6" s="31">
        <v>48149.73</v>
      </c>
      <c r="D6" s="32" t="s">
        <v>15</v>
      </c>
      <c r="E6" s="30">
        <v>909</v>
      </c>
    </row>
    <row r="7" spans="1:5" x14ac:dyDescent="0.25">
      <c r="A7" s="52">
        <v>3</v>
      </c>
      <c r="B7" s="30" t="s">
        <v>53</v>
      </c>
      <c r="C7" s="31">
        <v>47514.09</v>
      </c>
      <c r="D7" s="32" t="s">
        <v>15</v>
      </c>
      <c r="E7" s="30">
        <v>897</v>
      </c>
    </row>
    <row r="8" spans="1:5" x14ac:dyDescent="0.25">
      <c r="A8" s="52">
        <v>6</v>
      </c>
      <c r="B8" s="30" t="s">
        <v>54</v>
      </c>
      <c r="C8" s="31">
        <v>5329.83</v>
      </c>
      <c r="D8" s="32" t="s">
        <v>55</v>
      </c>
      <c r="E8" s="30">
        <v>11</v>
      </c>
    </row>
    <row r="9" spans="1:5" x14ac:dyDescent="0.25">
      <c r="A9" s="52">
        <v>4</v>
      </c>
      <c r="B9" s="30" t="s">
        <v>56</v>
      </c>
      <c r="C9" s="31">
        <v>1787.35</v>
      </c>
      <c r="D9" s="32" t="s">
        <v>7</v>
      </c>
      <c r="E9" s="30">
        <v>19859.400000000001</v>
      </c>
    </row>
    <row r="10" spans="1:5" x14ac:dyDescent="0.25">
      <c r="A10" s="52">
        <v>4</v>
      </c>
      <c r="B10" s="30" t="s">
        <v>57</v>
      </c>
      <c r="C10" s="31">
        <v>1787.35</v>
      </c>
      <c r="D10" s="32" t="s">
        <v>7</v>
      </c>
      <c r="E10" s="30">
        <v>19859.400000000001</v>
      </c>
    </row>
    <row r="11" spans="1:5" x14ac:dyDescent="0.25">
      <c r="A11" s="52">
        <v>13</v>
      </c>
      <c r="B11" s="30" t="s">
        <v>58</v>
      </c>
      <c r="C11" s="31">
        <v>640</v>
      </c>
      <c r="D11" s="32" t="s">
        <v>59</v>
      </c>
      <c r="E11" s="30">
        <v>4</v>
      </c>
    </row>
    <row r="12" spans="1:5" x14ac:dyDescent="0.25">
      <c r="A12" s="52">
        <v>13</v>
      </c>
      <c r="B12" s="30" t="s">
        <v>30</v>
      </c>
      <c r="C12" s="31">
        <v>1370.3</v>
      </c>
      <c r="D12" s="32" t="s">
        <v>7</v>
      </c>
      <c r="E12" s="30">
        <v>965</v>
      </c>
    </row>
    <row r="13" spans="1:5" x14ac:dyDescent="0.25">
      <c r="A13" s="52">
        <v>13</v>
      </c>
      <c r="B13" s="30" t="s">
        <v>30</v>
      </c>
      <c r="C13" s="31">
        <v>6488.83</v>
      </c>
      <c r="D13" s="32" t="s">
        <v>7</v>
      </c>
      <c r="E13" s="30">
        <v>4569.6000000000004</v>
      </c>
    </row>
    <row r="14" spans="1:5" x14ac:dyDescent="0.25">
      <c r="A14" s="52">
        <v>6</v>
      </c>
      <c r="B14" s="30" t="s">
        <v>21</v>
      </c>
      <c r="C14" s="31">
        <v>3237.44</v>
      </c>
      <c r="D14" s="32" t="s">
        <v>22</v>
      </c>
      <c r="E14" s="30">
        <v>4</v>
      </c>
    </row>
    <row r="15" spans="1:5" x14ac:dyDescent="0.25">
      <c r="A15" s="52">
        <v>6</v>
      </c>
      <c r="B15" s="30" t="s">
        <v>60</v>
      </c>
      <c r="C15" s="31">
        <v>123323</v>
      </c>
      <c r="D15" s="32" t="s">
        <v>22</v>
      </c>
      <c r="E15" s="30">
        <v>1</v>
      </c>
    </row>
    <row r="16" spans="1:5" x14ac:dyDescent="0.25">
      <c r="A16" s="52">
        <v>14</v>
      </c>
      <c r="B16" s="30" t="s">
        <v>61</v>
      </c>
      <c r="C16" s="31">
        <v>155.96</v>
      </c>
      <c r="D16" s="32" t="s">
        <v>7</v>
      </c>
      <c r="E16" s="30">
        <v>9174.18</v>
      </c>
    </row>
    <row r="17" spans="1:5" x14ac:dyDescent="0.25">
      <c r="A17" s="52">
        <v>6</v>
      </c>
      <c r="B17" s="30" t="s">
        <v>62</v>
      </c>
      <c r="C17" s="31">
        <v>2071.08</v>
      </c>
      <c r="D17" s="32" t="s">
        <v>8</v>
      </c>
      <c r="E17" s="30">
        <v>12</v>
      </c>
    </row>
    <row r="18" spans="1:5" x14ac:dyDescent="0.25">
      <c r="A18" s="52">
        <v>14</v>
      </c>
      <c r="B18" s="30" t="s">
        <v>63</v>
      </c>
      <c r="C18" s="31">
        <v>3779.33</v>
      </c>
      <c r="D18" s="32" t="s">
        <v>59</v>
      </c>
      <c r="E18" s="30">
        <v>1</v>
      </c>
    </row>
    <row r="19" spans="1:5" x14ac:dyDescent="0.25">
      <c r="A19" s="52">
        <v>12</v>
      </c>
      <c r="B19" s="30" t="s">
        <v>64</v>
      </c>
      <c r="C19" s="31">
        <v>15887.52</v>
      </c>
      <c r="D19" s="32" t="s">
        <v>7</v>
      </c>
      <c r="E19" s="30">
        <v>19859.400000000001</v>
      </c>
    </row>
    <row r="20" spans="1:5" x14ac:dyDescent="0.25">
      <c r="A20" s="52">
        <v>12</v>
      </c>
      <c r="B20" s="30" t="s">
        <v>65</v>
      </c>
      <c r="C20" s="31">
        <v>17873.46</v>
      </c>
      <c r="D20" s="32" t="s">
        <v>7</v>
      </c>
      <c r="E20" s="30">
        <v>19859.400000000001</v>
      </c>
    </row>
    <row r="21" spans="1:5" x14ac:dyDescent="0.25">
      <c r="A21" s="52">
        <v>11</v>
      </c>
      <c r="B21" s="30" t="s">
        <v>66</v>
      </c>
      <c r="C21" s="31">
        <v>4567.66</v>
      </c>
      <c r="D21" s="32" t="s">
        <v>7</v>
      </c>
      <c r="E21" s="30">
        <v>19859.400000000001</v>
      </c>
    </row>
    <row r="22" spans="1:5" x14ac:dyDescent="0.25">
      <c r="A22" s="52">
        <v>11</v>
      </c>
      <c r="B22" s="30" t="s">
        <v>67</v>
      </c>
      <c r="C22" s="31">
        <v>4170.47</v>
      </c>
      <c r="D22" s="32" t="s">
        <v>7</v>
      </c>
      <c r="E22" s="30">
        <v>19859.400000000001</v>
      </c>
    </row>
    <row r="23" spans="1:5" x14ac:dyDescent="0.25">
      <c r="A23" s="52">
        <v>2</v>
      </c>
      <c r="B23" s="30" t="s">
        <v>68</v>
      </c>
      <c r="C23" s="31">
        <v>30173.040000000001</v>
      </c>
      <c r="D23" s="32" t="s">
        <v>7</v>
      </c>
      <c r="E23" s="30">
        <v>18976.759999999998</v>
      </c>
    </row>
    <row r="24" spans="1:5" x14ac:dyDescent="0.25">
      <c r="A24" s="52">
        <v>2</v>
      </c>
      <c r="B24" s="30" t="s">
        <v>69</v>
      </c>
      <c r="C24" s="31">
        <v>32966.58</v>
      </c>
      <c r="D24" s="32" t="s">
        <v>7</v>
      </c>
      <c r="E24" s="30">
        <v>19859.400000000001</v>
      </c>
    </row>
    <row r="25" spans="1:5" x14ac:dyDescent="0.25">
      <c r="A25" s="52">
        <v>14</v>
      </c>
      <c r="B25" s="30" t="s">
        <v>70</v>
      </c>
      <c r="C25" s="31">
        <v>46493.09</v>
      </c>
      <c r="D25" s="32" t="s">
        <v>7</v>
      </c>
      <c r="E25" s="30">
        <v>18976.759999999998</v>
      </c>
    </row>
    <row r="26" spans="1:5" x14ac:dyDescent="0.25">
      <c r="A26" s="52">
        <v>14</v>
      </c>
      <c r="B26" s="30" t="s">
        <v>71</v>
      </c>
      <c r="C26" s="31">
        <v>48655.56</v>
      </c>
      <c r="D26" s="32" t="s">
        <v>7</v>
      </c>
      <c r="E26" s="30">
        <v>19859.400000000001</v>
      </c>
    </row>
    <row r="27" spans="1:5" x14ac:dyDescent="0.25">
      <c r="A27" s="52">
        <v>1</v>
      </c>
      <c r="B27" s="30" t="s">
        <v>73</v>
      </c>
      <c r="C27" s="31">
        <v>74671.34</v>
      </c>
      <c r="D27" s="32" t="s">
        <v>7</v>
      </c>
      <c r="E27" s="30">
        <v>19859.400000000001</v>
      </c>
    </row>
    <row r="28" spans="1:5" x14ac:dyDescent="0.25">
      <c r="A28" s="52">
        <v>1</v>
      </c>
      <c r="B28" s="30" t="s">
        <v>75</v>
      </c>
      <c r="C28" s="31">
        <v>78444.63</v>
      </c>
      <c r="D28" s="32" t="s">
        <v>7</v>
      </c>
      <c r="E28" s="30">
        <v>19859.400000000001</v>
      </c>
    </row>
    <row r="29" spans="1:5" x14ac:dyDescent="0.25">
      <c r="A29" s="52">
        <v>5</v>
      </c>
      <c r="B29" s="30" t="s">
        <v>76</v>
      </c>
      <c r="C29" s="31">
        <v>1032.8499999999999</v>
      </c>
      <c r="D29" s="32" t="s">
        <v>59</v>
      </c>
      <c r="E29" s="30">
        <v>1</v>
      </c>
    </row>
    <row r="30" spans="1:5" x14ac:dyDescent="0.25">
      <c r="A30" s="52">
        <v>6</v>
      </c>
      <c r="B30" s="30" t="s">
        <v>37</v>
      </c>
      <c r="C30" s="31">
        <v>179.6</v>
      </c>
      <c r="D30" s="32" t="s">
        <v>59</v>
      </c>
      <c r="E30" s="30">
        <v>1</v>
      </c>
    </row>
    <row r="31" spans="1:5" x14ac:dyDescent="0.25">
      <c r="A31" s="52">
        <v>5</v>
      </c>
      <c r="B31" s="30" t="s">
        <v>77</v>
      </c>
      <c r="C31" s="31">
        <v>820.86</v>
      </c>
      <c r="D31" s="32" t="s">
        <v>7</v>
      </c>
      <c r="E31" s="30">
        <v>6</v>
      </c>
    </row>
    <row r="32" spans="1:5" x14ac:dyDescent="0.25">
      <c r="A32" s="52">
        <v>4</v>
      </c>
      <c r="B32" s="30" t="s">
        <v>78</v>
      </c>
      <c r="C32" s="31">
        <v>1588.75</v>
      </c>
      <c r="D32" s="32" t="s">
        <v>7</v>
      </c>
      <c r="E32" s="30">
        <v>19859.400000000001</v>
      </c>
    </row>
    <row r="33" spans="1:5" x14ac:dyDescent="0.25">
      <c r="A33" s="52">
        <v>4</v>
      </c>
      <c r="B33" s="30" t="s">
        <v>79</v>
      </c>
      <c r="C33" s="31">
        <v>1787.35</v>
      </c>
      <c r="D33" s="32" t="s">
        <v>7</v>
      </c>
      <c r="E33" s="30">
        <v>19859.400000000001</v>
      </c>
    </row>
    <row r="34" spans="1:5" ht="30" x14ac:dyDescent="0.25">
      <c r="A34" s="52">
        <v>4</v>
      </c>
      <c r="B34" s="36" t="s">
        <v>119</v>
      </c>
      <c r="C34" s="31">
        <v>7546.57</v>
      </c>
      <c r="D34" s="32" t="s">
        <v>7</v>
      </c>
      <c r="E34" s="30">
        <v>19859.400000000001</v>
      </c>
    </row>
    <row r="35" spans="1:5" ht="30" x14ac:dyDescent="0.25">
      <c r="A35" s="52">
        <v>4</v>
      </c>
      <c r="B35" s="36" t="s">
        <v>118</v>
      </c>
      <c r="C35" s="31">
        <v>7546.57</v>
      </c>
      <c r="D35" s="32" t="s">
        <v>7</v>
      </c>
      <c r="E35" s="30">
        <v>19859.400000000001</v>
      </c>
    </row>
    <row r="36" spans="1:5" x14ac:dyDescent="0.25">
      <c r="A36" s="52">
        <v>6</v>
      </c>
      <c r="B36" s="30" t="s">
        <v>19</v>
      </c>
      <c r="C36" s="31">
        <v>810.42</v>
      </c>
      <c r="D36" s="32" t="s">
        <v>20</v>
      </c>
      <c r="E36" s="30">
        <v>3</v>
      </c>
    </row>
    <row r="37" spans="1:5" x14ac:dyDescent="0.25">
      <c r="A37" s="52">
        <v>6</v>
      </c>
      <c r="B37" s="30" t="s">
        <v>80</v>
      </c>
      <c r="C37" s="31">
        <v>1888.85</v>
      </c>
      <c r="D37" s="32" t="s">
        <v>59</v>
      </c>
      <c r="E37" s="30">
        <v>1</v>
      </c>
    </row>
    <row r="38" spans="1:5" x14ac:dyDescent="0.25">
      <c r="A38" s="52">
        <v>6</v>
      </c>
      <c r="B38" s="30" t="s">
        <v>81</v>
      </c>
      <c r="C38" s="31">
        <v>5660</v>
      </c>
      <c r="D38" s="32" t="s">
        <v>59</v>
      </c>
      <c r="E38" s="30">
        <v>2</v>
      </c>
    </row>
    <row r="39" spans="1:5" x14ac:dyDescent="0.25">
      <c r="A39" s="52">
        <v>5</v>
      </c>
      <c r="B39" s="30" t="s">
        <v>82</v>
      </c>
      <c r="C39" s="31">
        <v>5167.8</v>
      </c>
      <c r="D39" s="32" t="s">
        <v>31</v>
      </c>
      <c r="E39" s="30">
        <v>36</v>
      </c>
    </row>
    <row r="40" spans="1:5" x14ac:dyDescent="0.25">
      <c r="A40" s="52">
        <v>5</v>
      </c>
      <c r="B40" s="30" t="s">
        <v>82</v>
      </c>
      <c r="C40" s="31">
        <v>16683.3</v>
      </c>
      <c r="D40" s="32" t="s">
        <v>8</v>
      </c>
      <c r="E40" s="30">
        <v>15</v>
      </c>
    </row>
    <row r="41" spans="1:5" x14ac:dyDescent="0.25">
      <c r="A41" s="52">
        <v>5</v>
      </c>
      <c r="B41" s="30" t="s">
        <v>83</v>
      </c>
      <c r="C41" s="31">
        <v>13346.64</v>
      </c>
      <c r="D41" s="32" t="s">
        <v>31</v>
      </c>
      <c r="E41" s="30">
        <v>12</v>
      </c>
    </row>
    <row r="42" spans="1:5" x14ac:dyDescent="0.25">
      <c r="A42" s="52">
        <v>6</v>
      </c>
      <c r="B42" s="30" t="s">
        <v>84</v>
      </c>
      <c r="C42" s="31">
        <v>112.92</v>
      </c>
      <c r="D42" s="32" t="s">
        <v>59</v>
      </c>
      <c r="E42" s="30">
        <v>1</v>
      </c>
    </row>
    <row r="43" spans="1:5" x14ac:dyDescent="0.25">
      <c r="A43" s="52">
        <v>14</v>
      </c>
      <c r="B43" s="30" t="s">
        <v>85</v>
      </c>
      <c r="C43" s="31">
        <v>1458.25</v>
      </c>
      <c r="D43" s="32" t="s">
        <v>59</v>
      </c>
      <c r="E43" s="30">
        <v>1</v>
      </c>
    </row>
    <row r="44" spans="1:5" x14ac:dyDescent="0.25">
      <c r="A44" s="52">
        <v>6</v>
      </c>
      <c r="B44" s="30" t="s">
        <v>38</v>
      </c>
      <c r="C44" s="31">
        <v>621.53</v>
      </c>
      <c r="D44" s="32" t="s">
        <v>22</v>
      </c>
      <c r="E44" s="30">
        <v>1</v>
      </c>
    </row>
    <row r="45" spans="1:5" x14ac:dyDescent="0.25">
      <c r="A45" s="52">
        <v>6</v>
      </c>
      <c r="B45" s="30" t="s">
        <v>86</v>
      </c>
      <c r="C45" s="31">
        <v>160.5</v>
      </c>
      <c r="D45" s="32" t="s">
        <v>8</v>
      </c>
      <c r="E45" s="30">
        <v>0.1</v>
      </c>
    </row>
    <row r="46" spans="1:5" x14ac:dyDescent="0.25">
      <c r="A46" s="52">
        <v>6</v>
      </c>
      <c r="B46" s="30" t="s">
        <v>87</v>
      </c>
      <c r="C46" s="31">
        <v>1936</v>
      </c>
      <c r="D46" s="32" t="s">
        <v>7</v>
      </c>
      <c r="E46" s="30">
        <v>4</v>
      </c>
    </row>
    <row r="47" spans="1:5" x14ac:dyDescent="0.25">
      <c r="A47" s="52"/>
      <c r="B47" s="15"/>
      <c r="C47" s="16">
        <f>SUM(C6:C46)</f>
        <v>667886.4</v>
      </c>
      <c r="D47" s="17"/>
      <c r="E47" s="16">
        <v>332617.00000000006</v>
      </c>
    </row>
  </sheetData>
  <autoFilter ref="A5:E4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L35" sqref="L35"/>
    </sheetView>
  </sheetViews>
  <sheetFormatPr defaultRowHeight="15" x14ac:dyDescent="0.25"/>
  <cols>
    <col min="1" max="1" width="8.5703125" style="13" customWidth="1"/>
    <col min="2" max="2" width="6.28515625" style="13" customWidth="1"/>
    <col min="3" max="3" width="18.85546875" style="13" customWidth="1"/>
    <col min="4" max="4" width="14.42578125" style="13" customWidth="1"/>
    <col min="5" max="5" width="11.7109375" style="13" customWidth="1"/>
    <col min="6" max="6" width="9.85546875" style="13" customWidth="1"/>
    <col min="7" max="7" width="10.28515625" style="13" customWidth="1"/>
    <col min="8" max="8" width="6.7109375" style="13" customWidth="1"/>
    <col min="9" max="16384" width="9.140625" style="13"/>
  </cols>
  <sheetData>
    <row r="1" spans="1:8" ht="16.5" x14ac:dyDescent="0.25">
      <c r="A1" s="64" t="s">
        <v>89</v>
      </c>
      <c r="B1" s="64"/>
      <c r="C1" s="64"/>
      <c r="D1" s="64"/>
      <c r="E1" s="64"/>
      <c r="F1" s="64"/>
      <c r="G1" s="64"/>
      <c r="H1" s="64"/>
    </row>
    <row r="3" spans="1:8" s="20" customFormat="1" ht="25.5" x14ac:dyDescent="0.25">
      <c r="A3" s="26" t="s">
        <v>90</v>
      </c>
      <c r="B3" s="61" t="s">
        <v>91</v>
      </c>
      <c r="C3" s="63"/>
      <c r="D3" s="29" t="s">
        <v>92</v>
      </c>
      <c r="E3" s="29" t="s">
        <v>93</v>
      </c>
      <c r="F3" s="26" t="s">
        <v>94</v>
      </c>
      <c r="G3" s="26" t="s">
        <v>95</v>
      </c>
      <c r="H3" s="26" t="s">
        <v>96</v>
      </c>
    </row>
    <row r="4" spans="1:8" ht="25.5" x14ac:dyDescent="0.25">
      <c r="A4" s="22" t="s">
        <v>112</v>
      </c>
      <c r="B4" s="23" t="s">
        <v>97</v>
      </c>
      <c r="C4" s="65" t="s">
        <v>113</v>
      </c>
      <c r="D4" s="65"/>
      <c r="E4" s="65"/>
      <c r="F4" s="65"/>
      <c r="G4" s="65"/>
      <c r="H4" s="66"/>
    </row>
    <row r="5" spans="1:8" x14ac:dyDescent="0.25">
      <c r="A5" s="21" t="s">
        <v>114</v>
      </c>
      <c r="B5" s="59" t="s">
        <v>98</v>
      </c>
      <c r="C5" s="60"/>
      <c r="D5" s="24">
        <v>81732.41</v>
      </c>
      <c r="E5" s="24">
        <v>63625.17</v>
      </c>
      <c r="F5" s="25">
        <v>77.849999999999994</v>
      </c>
      <c r="G5" s="26" t="s">
        <v>99</v>
      </c>
      <c r="H5" s="26" t="s">
        <v>115</v>
      </c>
    </row>
    <row r="6" spans="1:8" x14ac:dyDescent="0.25">
      <c r="A6" s="21" t="s">
        <v>114</v>
      </c>
      <c r="B6" s="59" t="s">
        <v>98</v>
      </c>
      <c r="C6" s="60"/>
      <c r="D6" s="24">
        <v>78988.66</v>
      </c>
      <c r="E6" s="24">
        <v>61620.08</v>
      </c>
      <c r="F6" s="25">
        <v>78.010000000000005</v>
      </c>
      <c r="G6" s="26" t="s">
        <v>100</v>
      </c>
      <c r="H6" s="26" t="s">
        <v>115</v>
      </c>
    </row>
    <row r="7" spans="1:8" x14ac:dyDescent="0.25">
      <c r="A7" s="21" t="s">
        <v>114</v>
      </c>
      <c r="B7" s="59" t="s">
        <v>98</v>
      </c>
      <c r="C7" s="60"/>
      <c r="D7" s="24">
        <v>81738.69</v>
      </c>
      <c r="E7" s="24">
        <v>118752.54</v>
      </c>
      <c r="F7" s="25">
        <v>145.28</v>
      </c>
      <c r="G7" s="26" t="s">
        <v>101</v>
      </c>
      <c r="H7" s="26" t="s">
        <v>115</v>
      </c>
    </row>
    <row r="8" spans="1:8" x14ac:dyDescent="0.25">
      <c r="A8" s="21" t="s">
        <v>114</v>
      </c>
      <c r="B8" s="59" t="s">
        <v>98</v>
      </c>
      <c r="C8" s="60"/>
      <c r="D8" s="24">
        <v>81713.3</v>
      </c>
      <c r="E8" s="24">
        <v>55553</v>
      </c>
      <c r="F8" s="25">
        <v>67.989999999999995</v>
      </c>
      <c r="G8" s="26" t="s">
        <v>102</v>
      </c>
      <c r="H8" s="26" t="s">
        <v>115</v>
      </c>
    </row>
    <row r="9" spans="1:8" x14ac:dyDescent="0.25">
      <c r="A9" s="21" t="s">
        <v>114</v>
      </c>
      <c r="B9" s="59" t="s">
        <v>98</v>
      </c>
      <c r="C9" s="60"/>
      <c r="D9" s="24">
        <v>79861.66</v>
      </c>
      <c r="E9" s="24">
        <v>58111.62</v>
      </c>
      <c r="F9" s="25">
        <v>72.77</v>
      </c>
      <c r="G9" s="26" t="s">
        <v>103</v>
      </c>
      <c r="H9" s="26" t="s">
        <v>115</v>
      </c>
    </row>
    <row r="10" spans="1:8" x14ac:dyDescent="0.25">
      <c r="A10" s="21" t="s">
        <v>114</v>
      </c>
      <c r="B10" s="59" t="s">
        <v>98</v>
      </c>
      <c r="C10" s="60"/>
      <c r="D10" s="24">
        <v>81463.429999999993</v>
      </c>
      <c r="E10" s="24">
        <v>56212.78</v>
      </c>
      <c r="F10" s="25">
        <v>69</v>
      </c>
      <c r="G10" s="26" t="s">
        <v>104</v>
      </c>
      <c r="H10" s="26" t="s">
        <v>115</v>
      </c>
    </row>
    <row r="11" spans="1:8" x14ac:dyDescent="0.25">
      <c r="A11" s="21" t="s">
        <v>114</v>
      </c>
      <c r="B11" s="59" t="s">
        <v>98</v>
      </c>
      <c r="C11" s="60"/>
      <c r="D11" s="24">
        <v>84874.36</v>
      </c>
      <c r="E11" s="24">
        <v>75907.56</v>
      </c>
      <c r="F11" s="25">
        <v>89.44</v>
      </c>
      <c r="G11" s="26" t="s">
        <v>105</v>
      </c>
      <c r="H11" s="26" t="s">
        <v>115</v>
      </c>
    </row>
    <row r="12" spans="1:8" x14ac:dyDescent="0.25">
      <c r="A12" s="21" t="s">
        <v>114</v>
      </c>
      <c r="B12" s="59" t="s">
        <v>98</v>
      </c>
      <c r="C12" s="60"/>
      <c r="D12" s="24">
        <v>84937.93</v>
      </c>
      <c r="E12" s="24">
        <v>65016.160000000003</v>
      </c>
      <c r="F12" s="25">
        <v>76.55</v>
      </c>
      <c r="G12" s="26" t="s">
        <v>106</v>
      </c>
      <c r="H12" s="26" t="s">
        <v>115</v>
      </c>
    </row>
    <row r="13" spans="1:8" x14ac:dyDescent="0.25">
      <c r="A13" s="21" t="s">
        <v>114</v>
      </c>
      <c r="B13" s="59" t="s">
        <v>98</v>
      </c>
      <c r="C13" s="60"/>
      <c r="D13" s="24">
        <v>82615.429999999993</v>
      </c>
      <c r="E13" s="24">
        <v>65798.19</v>
      </c>
      <c r="F13" s="25">
        <v>79.64</v>
      </c>
      <c r="G13" s="26" t="s">
        <v>107</v>
      </c>
      <c r="H13" s="26" t="s">
        <v>115</v>
      </c>
    </row>
    <row r="14" spans="1:8" x14ac:dyDescent="0.25">
      <c r="A14" s="21" t="s">
        <v>114</v>
      </c>
      <c r="B14" s="59" t="s">
        <v>98</v>
      </c>
      <c r="C14" s="60"/>
      <c r="D14" s="24">
        <v>85001.5</v>
      </c>
      <c r="E14" s="24">
        <v>60047.99</v>
      </c>
      <c r="F14" s="25">
        <v>70.64</v>
      </c>
      <c r="G14" s="26" t="s">
        <v>108</v>
      </c>
      <c r="H14" s="26" t="s">
        <v>115</v>
      </c>
    </row>
    <row r="15" spans="1:8" x14ac:dyDescent="0.25">
      <c r="A15" s="21" t="s">
        <v>114</v>
      </c>
      <c r="B15" s="59" t="s">
        <v>98</v>
      </c>
      <c r="C15" s="60"/>
      <c r="D15" s="24">
        <v>85001.5</v>
      </c>
      <c r="E15" s="24">
        <v>88495.679999999993</v>
      </c>
      <c r="F15" s="25">
        <v>104.11</v>
      </c>
      <c r="G15" s="26" t="s">
        <v>109</v>
      </c>
      <c r="H15" s="26" t="s">
        <v>115</v>
      </c>
    </row>
    <row r="16" spans="1:8" x14ac:dyDescent="0.25">
      <c r="A16" s="21" t="s">
        <v>114</v>
      </c>
      <c r="B16" s="59" t="s">
        <v>98</v>
      </c>
      <c r="C16" s="60"/>
      <c r="D16" s="24">
        <v>85001.5</v>
      </c>
      <c r="E16" s="24">
        <v>136400.84</v>
      </c>
      <c r="F16" s="25">
        <v>160.47</v>
      </c>
      <c r="G16" s="26" t="s">
        <v>110</v>
      </c>
      <c r="H16" s="26" t="s">
        <v>115</v>
      </c>
    </row>
    <row r="17" spans="1:8" x14ac:dyDescent="0.25">
      <c r="A17" s="61" t="s">
        <v>111</v>
      </c>
      <c r="B17" s="62"/>
      <c r="C17" s="63"/>
      <c r="D17" s="27">
        <v>992930.37</v>
      </c>
      <c r="E17" s="27">
        <v>905541.61</v>
      </c>
      <c r="F17" s="28">
        <v>91.2</v>
      </c>
      <c r="G17" s="26" t="s">
        <v>112</v>
      </c>
      <c r="H17" s="26" t="s">
        <v>112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Казачья, д.  3 Б</vt:lpstr>
      <vt:lpstr>Работы 2019</vt:lpstr>
      <vt:lpstr>Справка</vt:lpstr>
      <vt:lpstr>'Казачья, д.  3 Б'!Область_печати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Иван Фофонов</cp:lastModifiedBy>
  <cp:lastPrinted>2019-01-29T06:02:13Z</cp:lastPrinted>
  <dcterms:created xsi:type="dcterms:W3CDTF">2018-02-13T05:54:21Z</dcterms:created>
  <dcterms:modified xsi:type="dcterms:W3CDTF">2020-03-18T22:26:23Z</dcterms:modified>
</cp:coreProperties>
</file>