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Лист1!$A$1:$E$100</definedName>
  </definedNames>
  <calcPr calcId="144525" calcMode="manual"/>
</workbook>
</file>

<file path=xl/calcChain.xml><?xml version="1.0" encoding="utf-8"?>
<calcChain xmlns="http://schemas.openxmlformats.org/spreadsheetml/2006/main">
  <c r="C42" i="1" l="1"/>
  <c r="C28" i="1" l="1"/>
  <c r="C48" i="1"/>
  <c r="C86" i="1"/>
  <c r="C7" i="1"/>
  <c r="C84" i="1"/>
  <c r="C81" i="1"/>
  <c r="C78" i="1"/>
  <c r="C76" i="1"/>
  <c r="C21" i="1"/>
  <c r="C19" i="1"/>
  <c r="C16" i="1"/>
  <c r="C13" i="1"/>
  <c r="C10" i="1"/>
  <c r="C8" i="1" s="1"/>
  <c r="C11" i="1" s="1"/>
  <c r="B74" i="1"/>
  <c r="C97" i="1" l="1"/>
  <c r="F97" i="1" s="1"/>
  <c r="C95" i="1"/>
  <c r="C94" i="1" s="1"/>
  <c r="C98" i="1" l="1"/>
  <c r="B86" i="1"/>
  <c r="B76" i="1"/>
  <c r="C99" i="1" l="1"/>
  <c r="C100" i="1" s="1"/>
  <c r="B95" i="1"/>
  <c r="B94" i="1" s="1"/>
  <c r="B84" i="1"/>
  <c r="B81" i="1"/>
  <c r="B78" i="1"/>
  <c r="B75" i="1"/>
  <c r="B19" i="1"/>
  <c r="B16" i="1"/>
  <c r="B13" i="1"/>
  <c r="B97" i="1" l="1"/>
</calcChain>
</file>

<file path=xl/sharedStrings.xml><?xml version="1.0" encoding="utf-8"?>
<sst xmlns="http://schemas.openxmlformats.org/spreadsheetml/2006/main" count="281" uniqueCount="159">
  <si>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</si>
  <si>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</si>
  <si>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</si>
  <si>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</si>
  <si>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</si>
  <si>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</si>
  <si>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</si>
  <si>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</si>
  <si>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</si>
  <si>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</si>
  <si>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</si>
  <si>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</si>
  <si>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</si>
  <si>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</si>
  <si>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</si>
  <si>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</si>
  <si>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</si>
  <si>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</si>
  <si>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</si>
  <si>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</si>
  <si>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</si>
  <si>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</si>
  <si>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</si>
  <si>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</si>
  <si>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</si>
  <si>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</si>
  <si>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</si>
  <si>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</si>
  <si>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</si>
  <si>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Ингодинская, д. 4</t>
  </si>
  <si>
    <t>Чел.</t>
  </si>
  <si>
    <t>м2</t>
  </si>
  <si>
    <t>Закрытие и открытие стояков</t>
  </si>
  <si>
    <t>1 стояк</t>
  </si>
  <si>
    <t>Замена электропатрона (при закрытой арматуре) с ма</t>
  </si>
  <si>
    <t>м</t>
  </si>
  <si>
    <t>Перезапуск (удаление воздуха) стояков отопления</t>
  </si>
  <si>
    <t>1м</t>
  </si>
  <si>
    <t>заделка штроб кирпичом б/у</t>
  </si>
  <si>
    <t>замена эл. лампочки накаливания</t>
  </si>
  <si>
    <t>осмотр подвала</t>
  </si>
  <si>
    <t>раз</t>
  </si>
  <si>
    <t>сброс воздуха со стояков отопления</t>
  </si>
  <si>
    <t>Старшие по дому</t>
  </si>
  <si>
    <t>1 дом</t>
  </si>
  <si>
    <t>Устранение свищей хомутами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</si>
  <si>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</si>
  <si>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</si>
  <si>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</si>
  <si>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</si>
  <si>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</si>
  <si>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Сумма</t>
  </si>
  <si>
    <t>Наименование работ</t>
  </si>
  <si>
    <t>Широбокова С.Г.</t>
  </si>
  <si>
    <t>Вывод канализационного стояка с чердачного помещен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</si>
  <si>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</si>
  <si>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</si>
  <si>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</si>
  <si>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</si>
  <si>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 "ЗКДС"</t>
  </si>
  <si>
    <t>шт.</t>
  </si>
  <si>
    <t>Мелкий ремонт шиферной кровли</t>
  </si>
  <si>
    <t>Организация мест накоп.ртуть сод-х ламп 3,4 кв. 20</t>
  </si>
  <si>
    <t>Осмотр подвала</t>
  </si>
  <si>
    <t>Протяжка контактов на электроприборах</t>
  </si>
  <si>
    <t>Прочистка внутренней канализационной сети</t>
  </si>
  <si>
    <t>Прочистка канализационной сети дворовой</t>
  </si>
  <si>
    <t>Регулировка теплоносителя</t>
  </si>
  <si>
    <t>Ремонт КНС</t>
  </si>
  <si>
    <t>1 кв.</t>
  </si>
  <si>
    <t>Ремонт дверных полотен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</si>
  <si>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</si>
  <si>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</si>
  <si>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</si>
  <si>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</si>
  <si>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</si>
  <si>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</si>
  <si>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</si>
  <si>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</si>
  <si>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</si>
  <si>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</si>
  <si>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</si>
  <si>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</si>
  <si>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</si>
  <si>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</si>
  <si>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</si>
  <si>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пробки на радиаторе</t>
  </si>
  <si>
    <t>очистка кровли домов от снега и сосулек</t>
  </si>
  <si>
    <t>1 м2</t>
  </si>
  <si>
    <t>смена труб канализации д.100 мм.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</si>
  <si>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</si>
  <si>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</si>
  <si>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</si>
  <si>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</si>
  <si>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</si>
  <si>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</si>
  <si>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</si>
  <si>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</si>
  <si>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</si>
  <si>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</si>
  <si>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</si>
  <si>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</si>
  <si>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</si>
  <si>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</si>
  <si>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</si>
  <si>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</si>
  <si>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</si>
  <si>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</si>
  <si>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</si>
  <si>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</si>
  <si>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</si>
  <si>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</si>
  <si>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</si>
  <si>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</si>
  <si>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Прочистка вентиляции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</si>
  <si>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</si>
  <si>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</si>
  <si>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</si>
  <si>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</si>
  <si>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Копка ям глубиной до 0,7 м с последующим бетонированием для детской пл</t>
  </si>
  <si>
    <t>Замена сборок д.15 с уст-м сбросников на водог-х трубах с прим.свар-х</t>
  </si>
  <si>
    <t>Отключение отопления</t>
  </si>
  <si>
    <t>Перемотка сборок</t>
  </si>
  <si>
    <t>Покраска и изоляция труб отопления в подвале жилого дома</t>
  </si>
  <si>
    <t>подвал</t>
  </si>
  <si>
    <t>Покраска и теплоизоляция труб отопления в подвале</t>
  </si>
  <si>
    <t>Ремонт вентелей до 32 д.</t>
  </si>
  <si>
    <t>Сброс воздуха со стояков отопления с использованием а/м газель</t>
  </si>
  <si>
    <t>Смена вентиля до 20 мм</t>
  </si>
  <si>
    <t>Смена врезки/сборки без сварочных работ</t>
  </si>
  <si>
    <t>Смена труб ХВС д.20</t>
  </si>
  <si>
    <t>Частичная замена стояка КНС</t>
  </si>
  <si>
    <t>Чистка врезки</t>
  </si>
  <si>
    <t>Чистка фильтра</t>
  </si>
  <si>
    <t>прочистка канализационной сети дворовой</t>
  </si>
  <si>
    <t>смена труб ГВС  и ХВС д.20 ПП</t>
  </si>
  <si>
    <t>смена труб ГВС и ХВС  д.20 ПП</t>
  </si>
  <si>
    <t>Покраска забора</t>
  </si>
  <si>
    <t>Установка мателлического забора</t>
  </si>
  <si>
    <t>Восстановление освещения в подвальном помещении</t>
  </si>
  <si>
    <t>Востановление крепления мелких конструктивных элементов и изделий</t>
  </si>
  <si>
    <t>Востановление фазного, нулевого питающего провода на подъезд и т.д</t>
  </si>
  <si>
    <t>место</t>
  </si>
  <si>
    <t>Вывод летнего водопровода</t>
  </si>
  <si>
    <t>Заделка штроб кирпячом</t>
  </si>
  <si>
    <t>Замена электрической лампы накаливания</t>
  </si>
  <si>
    <t>Замена электропатрона с материалами при открытой арматуре</t>
  </si>
  <si>
    <t>Изготовление сничек</t>
  </si>
  <si>
    <t>Навеска замка (крабовый)</t>
  </si>
  <si>
    <t>Очистка козырька над входом в подъезд от различного вида мусора</t>
  </si>
  <si>
    <t>Прокладка электрокабеля АВВГ 2*2,5 мм2</t>
  </si>
  <si>
    <t>Прочистка патрубков и вентканалов д.100 мм в зимний период</t>
  </si>
  <si>
    <t>Ремонт подъездов с 1 по 6</t>
  </si>
  <si>
    <t>Ремонт полов в подъезде</t>
  </si>
  <si>
    <t>Ремонт тамбурной двери</t>
  </si>
  <si>
    <t>Ремонт шиферной кровли</t>
  </si>
  <si>
    <t>Ремонт штроб</t>
  </si>
  <si>
    <t>подъезд</t>
  </si>
  <si>
    <t>установка дверного деревянного 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</si>
</sst>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&quot;р.&quot;"/>
    <numFmt numFmtId="167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</cellStyleXfs>
  <cellXfs count="48">
    <xf numFmtId="0" fontId="0" fillId="0" borderId="0" xfId="0"/>
    <xf numFmtId="166" fontId="4" fillId="3" borderId="2" xfId="1" applyNumberFormat="1" applyFont="1" applyFill="1" applyBorder="1" applyAlignment="1">
      <alignment horizontal="center" vertical="center" wrapText="1"/>
    </xf>
    <xf numFmtId="165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5" fontId="4" fillId="3" borderId="2" xfId="3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6" fillId="3" borderId="2" xfId="3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166" fontId="11" fillId="3" borderId="2" xfId="1" applyNumberFormat="1" applyFont="1" applyFill="1" applyBorder="1" applyAlignment="1">
      <alignment horizontal="center" vertical="center" wrapText="1"/>
    </xf>
    <xf numFmtId="165" fontId="11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4" borderId="3" xfId="0" applyFill="1" applyBorder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0" xfId="0" applyFill="1"/>
    <xf numFmtId="49" fontId="0" fillId="0" borderId="3" xfId="0" applyNumberFormat="1" applyFill="1" applyBorder="1"/>
    <xf numFmtId="167" fontId="0" fillId="0" borderId="3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80;&#1085;&#1075;&#1086;&#1076;&#1080;&#1085;&#1089;&#1082;&#1072;&#1103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C73">
            <v>1237636.1700000002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SheetLayoutView="100" workbookViewId="0">
      <selection activeCell="G8" sqref="G8"/>
    </sheetView>
  </sheetViews>
  <sheetFormatPr defaultRowHeight="15" outlineLevelRow="2" x14ac:dyDescent="0.25"/>
  <cols>
    <col min="1" max="1" width="59.5703125" style="12" customWidth="1"/>
    <col min="2" max="2" width="15.5703125" style="5" hidden="1" customWidth="1"/>
    <col min="3" max="3" width="15.5703125" style="34" customWidth="1"/>
    <col min="4" max="4" width="9.28515625" style="12" customWidth="1"/>
    <col min="5" max="5" width="14.42578125" style="13" customWidth="1"/>
    <col min="6" max="6" width="11" style="14" customWidth="1"/>
    <col min="7" max="16384" width="9.140625" style="14"/>
  </cols>
  <sheetData>
    <row r="1" spans="1:5" ht="37.5" customHeight="1" x14ac:dyDescent="0.25">
      <c r="A1" s="44" t="s">
        <v>7</v>
      </c>
      <c r="B1" s="44"/>
      <c r="C1" s="44"/>
      <c r="D1" s="44"/>
      <c r="E1" s="44"/>
    </row>
    <row r="2" spans="1:5" ht="17.25" customHeight="1" x14ac:dyDescent="0.25">
      <c r="A2" s="19" t="s">
        <v>29</v>
      </c>
      <c r="B2" s="8" t="s">
        <v>5</v>
      </c>
      <c r="C2" s="46" t="s">
        <v>90</v>
      </c>
      <c r="D2" s="46"/>
      <c r="E2" s="46"/>
    </row>
    <row r="3" spans="1:5" ht="57" x14ac:dyDescent="0.25">
      <c r="A3" s="21" t="s">
        <v>3</v>
      </c>
      <c r="B3" s="1" t="s">
        <v>0</v>
      </c>
      <c r="C3" s="28" t="s">
        <v>27</v>
      </c>
      <c r="D3" s="6" t="s">
        <v>1</v>
      </c>
      <c r="E3" s="7" t="s">
        <v>2</v>
      </c>
    </row>
    <row r="4" spans="1:5" x14ac:dyDescent="0.25">
      <c r="A4" s="47" t="s">
        <v>28</v>
      </c>
      <c r="B4" s="47"/>
      <c r="C4" s="47"/>
      <c r="D4" s="47"/>
      <c r="E4" s="47"/>
    </row>
    <row r="5" spans="1:5" ht="28.5" x14ac:dyDescent="0.25">
      <c r="A5" s="27" t="s">
        <v>91</v>
      </c>
      <c r="B5" s="1"/>
      <c r="C5" s="28">
        <v>1200725.8700000001</v>
      </c>
      <c r="D5" s="16" t="s">
        <v>26</v>
      </c>
      <c r="E5" s="7"/>
    </row>
    <row r="6" spans="1:5" x14ac:dyDescent="0.25">
      <c r="A6" s="27" t="s">
        <v>92</v>
      </c>
      <c r="B6" s="1"/>
      <c r="C6" s="28">
        <v>1219911.72</v>
      </c>
      <c r="D6" s="16" t="s">
        <v>26</v>
      </c>
      <c r="E6" s="7"/>
    </row>
    <row r="7" spans="1:5" x14ac:dyDescent="0.25">
      <c r="A7" s="27" t="s">
        <v>93</v>
      </c>
      <c r="B7" s="1"/>
      <c r="C7" s="28">
        <f>C6-C5</f>
        <v>19185.84999999986</v>
      </c>
      <c r="D7" s="16" t="s">
        <v>26</v>
      </c>
      <c r="E7" s="7"/>
    </row>
    <row r="8" spans="1:5" x14ac:dyDescent="0.25">
      <c r="A8" s="21" t="s">
        <v>8</v>
      </c>
      <c r="B8" s="1"/>
      <c r="C8" s="28">
        <f>C10+C9</f>
        <v>33051.089999999997</v>
      </c>
      <c r="D8" s="16" t="s">
        <v>26</v>
      </c>
      <c r="E8" s="7"/>
    </row>
    <row r="9" spans="1:5" x14ac:dyDescent="0.25">
      <c r="A9" s="23" t="s">
        <v>53</v>
      </c>
      <c r="B9" s="24"/>
      <c r="C9" s="29">
        <v>12735.57</v>
      </c>
      <c r="D9" s="16" t="s">
        <v>26</v>
      </c>
      <c r="E9" s="25"/>
    </row>
    <row r="10" spans="1:5" x14ac:dyDescent="0.25">
      <c r="A10" s="21" t="s">
        <v>9</v>
      </c>
      <c r="B10" s="1"/>
      <c r="C10" s="29">
        <f>792.96*12+900*12</f>
        <v>20315.52</v>
      </c>
      <c r="D10" s="16" t="s">
        <v>26</v>
      </c>
      <c r="E10" s="7"/>
    </row>
    <row r="11" spans="1:5" x14ac:dyDescent="0.25">
      <c r="A11" s="26" t="s">
        <v>94</v>
      </c>
      <c r="B11" s="8"/>
      <c r="C11" s="30">
        <f>C5+C8-C10</f>
        <v>1213461.4400000002</v>
      </c>
      <c r="D11" s="16" t="s">
        <v>26</v>
      </c>
      <c r="E11" s="2"/>
    </row>
    <row r="12" spans="1:5" x14ac:dyDescent="0.25">
      <c r="A12" s="45" t="s">
        <v>10</v>
      </c>
      <c r="B12" s="45"/>
      <c r="C12" s="45"/>
      <c r="D12" s="45"/>
      <c r="E12" s="45"/>
    </row>
    <row r="13" spans="1:5" ht="29.25" thickBot="1" x14ac:dyDescent="0.3">
      <c r="A13" s="19" t="s">
        <v>11</v>
      </c>
      <c r="B13" s="8" t="e">
        <f>#REF!</f>
        <v>#REF!</v>
      </c>
      <c r="C13" s="30">
        <f>SUM(C14:C15)</f>
        <v>214016.4</v>
      </c>
      <c r="D13" s="3"/>
      <c r="E13" s="2"/>
    </row>
    <row r="14" spans="1:5" s="38" customFormat="1" ht="15.75" thickBot="1" x14ac:dyDescent="0.3">
      <c r="A14" s="42" t="s">
        <v>99</v>
      </c>
      <c r="B14" s="42"/>
      <c r="C14" s="43">
        <v>104754</v>
      </c>
      <c r="D14" s="42" t="s">
        <v>35</v>
      </c>
      <c r="E14" s="43">
        <v>26520</v>
      </c>
    </row>
    <row r="15" spans="1:5" s="38" customFormat="1" ht="15.75" thickBot="1" x14ac:dyDescent="0.3">
      <c r="A15" s="42" t="s">
        <v>100</v>
      </c>
      <c r="B15" s="42"/>
      <c r="C15" s="43">
        <v>109262.39999999999</v>
      </c>
      <c r="D15" s="42" t="s">
        <v>31</v>
      </c>
      <c r="E15" s="43">
        <v>26520</v>
      </c>
    </row>
    <row r="16" spans="1:5" ht="29.25" thickBot="1" x14ac:dyDescent="0.3">
      <c r="A16" s="19" t="s">
        <v>12</v>
      </c>
      <c r="B16" s="8" t="e">
        <f>#REF!</f>
        <v>#REF!</v>
      </c>
      <c r="C16" s="30">
        <f>SUM(C17:C18)</f>
        <v>94415.31</v>
      </c>
      <c r="D16" s="3"/>
      <c r="E16" s="2"/>
    </row>
    <row r="17" spans="1:5" s="38" customFormat="1" ht="15.75" thickBot="1" x14ac:dyDescent="0.3">
      <c r="A17" s="42" t="s">
        <v>101</v>
      </c>
      <c r="B17" s="42"/>
      <c r="C17" s="43">
        <v>44025.03</v>
      </c>
      <c r="D17" s="42" t="s">
        <v>31</v>
      </c>
      <c r="E17" s="43">
        <v>26521.1</v>
      </c>
    </row>
    <row r="18" spans="1:5" s="38" customFormat="1" ht="15.75" thickBot="1" x14ac:dyDescent="0.3">
      <c r="A18" s="42" t="s">
        <v>102</v>
      </c>
      <c r="B18" s="42"/>
      <c r="C18" s="43">
        <v>50390.28</v>
      </c>
      <c r="D18" s="42" t="s">
        <v>31</v>
      </c>
      <c r="E18" s="43">
        <v>26521.200000000001</v>
      </c>
    </row>
    <row r="19" spans="1:5" ht="29.25" thickBot="1" x14ac:dyDescent="0.3">
      <c r="A19" s="19" t="s">
        <v>13</v>
      </c>
      <c r="B19" s="9" t="e">
        <f>#REF!+#REF!</f>
        <v>#REF!</v>
      </c>
      <c r="C19" s="30">
        <f>SUM(C20:C20)</f>
        <v>12157.96</v>
      </c>
      <c r="D19" s="4"/>
      <c r="E19" s="2"/>
    </row>
    <row r="20" spans="1:5" s="38" customFormat="1" ht="15.75" thickBot="1" x14ac:dyDescent="0.3">
      <c r="A20" s="42" t="s">
        <v>103</v>
      </c>
      <c r="B20" s="42"/>
      <c r="C20" s="43">
        <v>12157.96</v>
      </c>
      <c r="D20" s="42" t="s">
        <v>30</v>
      </c>
      <c r="E20" s="43">
        <v>188</v>
      </c>
    </row>
    <row r="21" spans="1:5" ht="43.5" thickBot="1" x14ac:dyDescent="0.3">
      <c r="A21" s="19" t="s">
        <v>14</v>
      </c>
      <c r="B21" s="8"/>
      <c r="C21" s="30">
        <f>SUM(C22:C27)</f>
        <v>29967.599999999999</v>
      </c>
      <c r="D21" s="3"/>
      <c r="E21" s="2"/>
    </row>
    <row r="22" spans="1:5" s="38" customFormat="1" ht="15.75" thickBot="1" x14ac:dyDescent="0.3">
      <c r="A22" s="42" t="s">
        <v>104</v>
      </c>
      <c r="B22" s="42"/>
      <c r="C22" s="43">
        <v>2652</v>
      </c>
      <c r="D22" s="42" t="s">
        <v>31</v>
      </c>
      <c r="E22" s="43">
        <v>26520</v>
      </c>
    </row>
    <row r="23" spans="1:5" s="38" customFormat="1" ht="15.75" thickBot="1" x14ac:dyDescent="0.3">
      <c r="A23" s="42" t="s">
        <v>105</v>
      </c>
      <c r="B23" s="42"/>
      <c r="C23" s="43">
        <v>2386.8000000000002</v>
      </c>
      <c r="D23" s="42" t="s">
        <v>31</v>
      </c>
      <c r="E23" s="43">
        <v>26520</v>
      </c>
    </row>
    <row r="24" spans="1:5" s="38" customFormat="1" ht="15.75" thickBot="1" x14ac:dyDescent="0.3">
      <c r="A24" s="42" t="s">
        <v>106</v>
      </c>
      <c r="B24" s="42"/>
      <c r="C24" s="43">
        <v>2386.8000000000002</v>
      </c>
      <c r="D24" s="42" t="s">
        <v>31</v>
      </c>
      <c r="E24" s="43">
        <v>26520</v>
      </c>
    </row>
    <row r="25" spans="1:5" s="38" customFormat="1" ht="15.75" thickBot="1" x14ac:dyDescent="0.3">
      <c r="A25" s="42" t="s">
        <v>107</v>
      </c>
      <c r="B25" s="42"/>
      <c r="C25" s="43">
        <v>2386.8000000000002</v>
      </c>
      <c r="D25" s="42" t="s">
        <v>31</v>
      </c>
      <c r="E25" s="43">
        <v>26520</v>
      </c>
    </row>
    <row r="26" spans="1:5" s="38" customFormat="1" ht="15.75" thickBot="1" x14ac:dyDescent="0.3">
      <c r="A26" s="42" t="s">
        <v>108</v>
      </c>
      <c r="B26" s="42"/>
      <c r="C26" s="43">
        <v>10077.6</v>
      </c>
      <c r="D26" s="42" t="s">
        <v>31</v>
      </c>
      <c r="E26" s="43">
        <v>26520</v>
      </c>
    </row>
    <row r="27" spans="1:5" s="38" customFormat="1" ht="15.75" thickBot="1" x14ac:dyDescent="0.3">
      <c r="A27" s="42" t="s">
        <v>109</v>
      </c>
      <c r="B27" s="42"/>
      <c r="C27" s="43">
        <v>10077.6</v>
      </c>
      <c r="D27" s="42" t="s">
        <v>31</v>
      </c>
      <c r="E27" s="43">
        <v>26520</v>
      </c>
    </row>
    <row r="28" spans="1:5" ht="43.5" outlineLevel="1" thickBot="1" x14ac:dyDescent="0.3">
      <c r="A28" s="19" t="s">
        <v>15</v>
      </c>
      <c r="B28" s="15"/>
      <c r="C28" s="30">
        <f>SUM(C29:C47)</f>
        <v>462046.16666666663</v>
      </c>
      <c r="D28" s="15"/>
      <c r="E28" s="15"/>
    </row>
    <row r="29" spans="1:5" s="38" customFormat="1" ht="15.75" thickBot="1" x14ac:dyDescent="0.3">
      <c r="A29" s="42" t="s">
        <v>139</v>
      </c>
      <c r="B29" s="42"/>
      <c r="C29" s="43">
        <v>10350.83</v>
      </c>
      <c r="D29" s="42" t="s">
        <v>124</v>
      </c>
      <c r="E29" s="43">
        <v>1</v>
      </c>
    </row>
    <row r="30" spans="1:5" s="38" customFormat="1" ht="15.75" thickBot="1" x14ac:dyDescent="0.3">
      <c r="A30" s="42" t="s">
        <v>140</v>
      </c>
      <c r="B30" s="42"/>
      <c r="C30" s="43">
        <v>491.38</v>
      </c>
      <c r="D30" s="42" t="s">
        <v>60</v>
      </c>
      <c r="E30" s="43">
        <v>1</v>
      </c>
    </row>
    <row r="31" spans="1:5" s="38" customFormat="1" ht="15.75" thickBot="1" x14ac:dyDescent="0.3">
      <c r="A31" s="42" t="s">
        <v>141</v>
      </c>
      <c r="B31" s="42"/>
      <c r="C31" s="43">
        <v>598.19000000000005</v>
      </c>
      <c r="D31" s="42" t="s">
        <v>142</v>
      </c>
      <c r="E31" s="43">
        <v>1</v>
      </c>
    </row>
    <row r="32" spans="1:5" s="38" customFormat="1" ht="15.75" thickBot="1" x14ac:dyDescent="0.3">
      <c r="A32" s="42" t="s">
        <v>143</v>
      </c>
      <c r="B32" s="42"/>
      <c r="C32" s="43">
        <v>1405.88</v>
      </c>
      <c r="D32" s="42" t="s">
        <v>60</v>
      </c>
      <c r="E32" s="43">
        <v>1</v>
      </c>
    </row>
    <row r="33" spans="1:5" s="38" customFormat="1" ht="15.75" thickBot="1" x14ac:dyDescent="0.3">
      <c r="A33" s="42" t="s">
        <v>144</v>
      </c>
      <c r="B33" s="42"/>
      <c r="C33" s="43">
        <v>173.79</v>
      </c>
      <c r="D33" s="42" t="s">
        <v>31</v>
      </c>
      <c r="E33" s="43">
        <v>0.25</v>
      </c>
    </row>
    <row r="34" spans="1:5" s="38" customFormat="1" ht="15.75" thickBot="1" x14ac:dyDescent="0.3">
      <c r="A34" s="42" t="s">
        <v>145</v>
      </c>
      <c r="B34" s="42"/>
      <c r="C34" s="43">
        <v>476.4</v>
      </c>
      <c r="D34" s="42" t="s">
        <v>60</v>
      </c>
      <c r="E34" s="43">
        <v>6</v>
      </c>
    </row>
    <row r="35" spans="1:5" s="38" customFormat="1" ht="15.75" thickBot="1" x14ac:dyDescent="0.3">
      <c r="A35" s="42" t="s">
        <v>146</v>
      </c>
      <c r="B35" s="42"/>
      <c r="C35" s="43">
        <v>922.44</v>
      </c>
      <c r="D35" s="42" t="s">
        <v>60</v>
      </c>
      <c r="E35" s="43">
        <v>4</v>
      </c>
    </row>
    <row r="36" spans="1:5" s="38" customFormat="1" ht="15.75" thickBot="1" x14ac:dyDescent="0.3">
      <c r="A36" s="42" t="s">
        <v>147</v>
      </c>
      <c r="B36" s="42"/>
      <c r="C36" s="43">
        <v>287.04000000000002</v>
      </c>
      <c r="D36" s="42" t="s">
        <v>60</v>
      </c>
      <c r="E36" s="43">
        <v>4</v>
      </c>
    </row>
    <row r="37" spans="1:5" s="38" customFormat="1" ht="15.75" thickBot="1" x14ac:dyDescent="0.3">
      <c r="A37" s="42" t="s">
        <v>148</v>
      </c>
      <c r="B37" s="42"/>
      <c r="C37" s="43">
        <v>666.76</v>
      </c>
      <c r="D37" s="42" t="s">
        <v>60</v>
      </c>
      <c r="E37" s="43">
        <v>2</v>
      </c>
    </row>
    <row r="38" spans="1:5" s="38" customFormat="1" ht="15.75" thickBot="1" x14ac:dyDescent="0.3">
      <c r="A38" s="42" t="s">
        <v>149</v>
      </c>
      <c r="B38" s="42"/>
      <c r="C38" s="43">
        <v>735</v>
      </c>
      <c r="D38" s="42" t="s">
        <v>60</v>
      </c>
      <c r="E38" s="43">
        <v>6</v>
      </c>
    </row>
    <row r="39" spans="1:5" s="38" customFormat="1" ht="15.75" thickBot="1" x14ac:dyDescent="0.3">
      <c r="A39" s="42" t="s">
        <v>150</v>
      </c>
      <c r="B39" s="42"/>
      <c r="C39" s="43">
        <v>2181.5</v>
      </c>
      <c r="D39" s="42" t="s">
        <v>35</v>
      </c>
      <c r="E39" s="43">
        <v>10</v>
      </c>
    </row>
    <row r="40" spans="1:5" s="38" customFormat="1" ht="15.75" thickBot="1" x14ac:dyDescent="0.3">
      <c r="A40" s="42" t="s">
        <v>151</v>
      </c>
      <c r="B40" s="42"/>
      <c r="C40" s="43">
        <v>326.52999999999997</v>
      </c>
      <c r="D40" s="42" t="s">
        <v>60</v>
      </c>
      <c r="E40" s="43">
        <v>1</v>
      </c>
    </row>
    <row r="41" spans="1:5" s="38" customFormat="1" ht="15.75" thickBot="1" x14ac:dyDescent="0.3">
      <c r="A41" s="42" t="s">
        <v>70</v>
      </c>
      <c r="B41" s="42"/>
      <c r="C41" s="43">
        <v>1034.98</v>
      </c>
      <c r="D41" s="42" t="s">
        <v>60</v>
      </c>
      <c r="E41" s="43">
        <v>1</v>
      </c>
    </row>
    <row r="42" spans="1:5" s="38" customFormat="1" ht="15.75" thickBot="1" x14ac:dyDescent="0.3">
      <c r="A42" s="42" t="s">
        <v>152</v>
      </c>
      <c r="B42" s="42"/>
      <c r="C42" s="43">
        <f>480749/1.2</f>
        <v>400624.16666666669</v>
      </c>
      <c r="D42" s="42" t="s">
        <v>44</v>
      </c>
      <c r="E42" s="43">
        <v>1</v>
      </c>
    </row>
    <row r="43" spans="1:5" s="38" customFormat="1" ht="15.75" thickBot="1" x14ac:dyDescent="0.3">
      <c r="A43" s="42" t="s">
        <v>153</v>
      </c>
      <c r="B43" s="42"/>
      <c r="C43" s="43">
        <v>33175.199999999997</v>
      </c>
      <c r="D43" s="42" t="s">
        <v>31</v>
      </c>
      <c r="E43" s="43">
        <v>10</v>
      </c>
    </row>
    <row r="44" spans="1:5" s="38" customFormat="1" ht="15.75" thickBot="1" x14ac:dyDescent="0.3">
      <c r="A44" s="42" t="s">
        <v>154</v>
      </c>
      <c r="B44" s="42"/>
      <c r="C44" s="43">
        <v>4821.4799999999996</v>
      </c>
      <c r="D44" s="42" t="s">
        <v>60</v>
      </c>
      <c r="E44" s="43">
        <v>1</v>
      </c>
    </row>
    <row r="45" spans="1:5" s="38" customFormat="1" ht="15.75" thickBot="1" x14ac:dyDescent="0.3">
      <c r="A45" s="42" t="s">
        <v>155</v>
      </c>
      <c r="B45" s="42"/>
      <c r="C45" s="43">
        <v>124.56</v>
      </c>
      <c r="D45" s="42" t="s">
        <v>31</v>
      </c>
      <c r="E45" s="43">
        <v>1</v>
      </c>
    </row>
    <row r="46" spans="1:5" s="38" customFormat="1" ht="15.75" thickBot="1" x14ac:dyDescent="0.3">
      <c r="A46" s="42" t="s">
        <v>156</v>
      </c>
      <c r="B46" s="42"/>
      <c r="C46" s="43">
        <v>2119.16</v>
      </c>
      <c r="D46" s="42" t="s">
        <v>157</v>
      </c>
      <c r="E46" s="43">
        <v>1</v>
      </c>
    </row>
    <row r="47" spans="1:5" s="38" customFormat="1" ht="15.75" thickBot="1" x14ac:dyDescent="0.3">
      <c r="A47" s="42" t="s">
        <v>158</v>
      </c>
      <c r="B47" s="42"/>
      <c r="C47" s="43">
        <v>1530.88</v>
      </c>
      <c r="D47" s="42" t="s">
        <v>31</v>
      </c>
      <c r="E47" s="43">
        <v>1</v>
      </c>
    </row>
    <row r="48" spans="1:5" s="17" customFormat="1" ht="57.75" outlineLevel="2" thickBot="1" x14ac:dyDescent="0.3">
      <c r="A48" s="19" t="s">
        <v>16</v>
      </c>
      <c r="B48" s="18"/>
      <c r="C48" s="31">
        <f>SUM(C49:C72)</f>
        <v>208017.99</v>
      </c>
      <c r="D48" s="18"/>
      <c r="E48" s="18"/>
    </row>
    <row r="49" spans="1:5" s="38" customFormat="1" ht="15.75" thickBot="1" x14ac:dyDescent="0.3">
      <c r="A49" s="42" t="s">
        <v>48</v>
      </c>
      <c r="B49" s="42"/>
      <c r="C49" s="43">
        <v>5104.3500000000004</v>
      </c>
      <c r="D49" s="42" t="s">
        <v>47</v>
      </c>
      <c r="E49" s="43">
        <v>9</v>
      </c>
    </row>
    <row r="50" spans="1:5" s="38" customFormat="1" ht="15.75" thickBot="1" x14ac:dyDescent="0.3">
      <c r="A50" s="42" t="s">
        <v>32</v>
      </c>
      <c r="B50" s="42"/>
      <c r="C50" s="43">
        <v>4856.16</v>
      </c>
      <c r="D50" s="42" t="s">
        <v>33</v>
      </c>
      <c r="E50" s="43">
        <v>6</v>
      </c>
    </row>
    <row r="51" spans="1:5" s="38" customFormat="1" ht="15.75" thickBot="1" x14ac:dyDescent="0.3">
      <c r="A51" s="42" t="s">
        <v>120</v>
      </c>
      <c r="B51" s="42"/>
      <c r="C51" s="43">
        <v>2209.71</v>
      </c>
      <c r="D51" s="42" t="s">
        <v>60</v>
      </c>
      <c r="E51" s="43">
        <v>3</v>
      </c>
    </row>
    <row r="52" spans="1:5" s="38" customFormat="1" ht="15.75" thickBot="1" x14ac:dyDescent="0.3">
      <c r="A52" s="42" t="s">
        <v>63</v>
      </c>
      <c r="B52" s="42"/>
      <c r="C52" s="43">
        <v>1525.72</v>
      </c>
      <c r="D52" s="42" t="s">
        <v>44</v>
      </c>
      <c r="E52" s="43">
        <v>4</v>
      </c>
    </row>
    <row r="53" spans="1:5" s="38" customFormat="1" ht="15.75" thickBot="1" x14ac:dyDescent="0.3">
      <c r="A53" s="42" t="s">
        <v>121</v>
      </c>
      <c r="B53" s="42"/>
      <c r="C53" s="43">
        <v>1117.43</v>
      </c>
      <c r="D53" s="42" t="s">
        <v>60</v>
      </c>
      <c r="E53" s="43">
        <v>1</v>
      </c>
    </row>
    <row r="54" spans="1:5" s="38" customFormat="1" ht="15.75" thickBot="1" x14ac:dyDescent="0.3">
      <c r="A54" s="42" t="s">
        <v>46</v>
      </c>
      <c r="B54" s="42"/>
      <c r="C54" s="43">
        <v>10870.08</v>
      </c>
      <c r="D54" s="42" t="s">
        <v>35</v>
      </c>
      <c r="E54" s="43">
        <v>78</v>
      </c>
    </row>
    <row r="55" spans="1:5" s="38" customFormat="1" ht="15.75" thickBot="1" x14ac:dyDescent="0.3">
      <c r="A55" s="42" t="s">
        <v>122</v>
      </c>
      <c r="B55" s="42"/>
      <c r="C55" s="43">
        <v>221.83</v>
      </c>
      <c r="D55" s="42" t="s">
        <v>60</v>
      </c>
      <c r="E55" s="43">
        <v>1</v>
      </c>
    </row>
    <row r="56" spans="1:5" s="38" customFormat="1" ht="15.75" thickBot="1" x14ac:dyDescent="0.3">
      <c r="A56" s="42" t="s">
        <v>123</v>
      </c>
      <c r="B56" s="42"/>
      <c r="C56" s="43">
        <v>56188.33</v>
      </c>
      <c r="D56" s="42" t="s">
        <v>124</v>
      </c>
      <c r="E56" s="43">
        <v>1</v>
      </c>
    </row>
    <row r="57" spans="1:5" s="38" customFormat="1" ht="15.75" thickBot="1" x14ac:dyDescent="0.3">
      <c r="A57" s="42" t="s">
        <v>125</v>
      </c>
      <c r="B57" s="42"/>
      <c r="C57" s="43">
        <v>104616.66</v>
      </c>
      <c r="D57" s="42" t="s">
        <v>124</v>
      </c>
      <c r="E57" s="43">
        <v>1</v>
      </c>
    </row>
    <row r="58" spans="1:5" s="38" customFormat="1" ht="15.75" thickBot="1" x14ac:dyDescent="0.3">
      <c r="A58" s="42" t="s">
        <v>65</v>
      </c>
      <c r="B58" s="42"/>
      <c r="C58" s="43">
        <v>654</v>
      </c>
      <c r="D58" s="42" t="s">
        <v>37</v>
      </c>
      <c r="E58" s="43">
        <v>4</v>
      </c>
    </row>
    <row r="59" spans="1:5" s="38" customFormat="1" ht="15.75" thickBot="1" x14ac:dyDescent="0.3">
      <c r="A59" s="42" t="s">
        <v>67</v>
      </c>
      <c r="B59" s="42"/>
      <c r="C59" s="43">
        <v>546.42999999999995</v>
      </c>
      <c r="D59" s="42" t="s">
        <v>60</v>
      </c>
      <c r="E59" s="43">
        <v>1</v>
      </c>
    </row>
    <row r="60" spans="1:5" s="38" customFormat="1" ht="15.75" thickBot="1" x14ac:dyDescent="0.3">
      <c r="A60" s="42" t="s">
        <v>126</v>
      </c>
      <c r="B60" s="42"/>
      <c r="C60" s="43">
        <v>435.01</v>
      </c>
      <c r="D60" s="42" t="s">
        <v>60</v>
      </c>
      <c r="E60" s="43">
        <v>1</v>
      </c>
    </row>
    <row r="61" spans="1:5" s="38" customFormat="1" ht="15.75" thickBot="1" x14ac:dyDescent="0.3">
      <c r="A61" s="42" t="s">
        <v>127</v>
      </c>
      <c r="B61" s="42"/>
      <c r="C61" s="43">
        <v>1389</v>
      </c>
      <c r="D61" s="42" t="s">
        <v>33</v>
      </c>
      <c r="E61" s="43">
        <v>2</v>
      </c>
    </row>
    <row r="62" spans="1:5" s="38" customFormat="1" ht="15.75" thickBot="1" x14ac:dyDescent="0.3">
      <c r="A62" s="42" t="s">
        <v>128</v>
      </c>
      <c r="B62" s="42"/>
      <c r="C62" s="43">
        <v>1829.97</v>
      </c>
      <c r="D62" s="42" t="s">
        <v>60</v>
      </c>
      <c r="E62" s="43">
        <v>3</v>
      </c>
    </row>
    <row r="63" spans="1:5" s="38" customFormat="1" ht="15.75" thickBot="1" x14ac:dyDescent="0.3">
      <c r="A63" s="42" t="s">
        <v>129</v>
      </c>
      <c r="B63" s="42"/>
      <c r="C63" s="43">
        <v>1083.27</v>
      </c>
      <c r="D63" s="42" t="s">
        <v>60</v>
      </c>
      <c r="E63" s="43">
        <v>1</v>
      </c>
    </row>
    <row r="64" spans="1:5" s="38" customFormat="1" ht="15.75" thickBot="1" x14ac:dyDescent="0.3">
      <c r="A64" s="42" t="s">
        <v>130</v>
      </c>
      <c r="B64" s="42"/>
      <c r="C64" s="43">
        <v>1030</v>
      </c>
      <c r="D64" s="42" t="s">
        <v>37</v>
      </c>
      <c r="E64" s="43">
        <v>1</v>
      </c>
    </row>
    <row r="65" spans="1:5" s="38" customFormat="1" ht="15.75" thickBot="1" x14ac:dyDescent="0.3">
      <c r="A65" s="42" t="s">
        <v>45</v>
      </c>
      <c r="B65" s="42"/>
      <c r="C65" s="43">
        <v>171.34</v>
      </c>
      <c r="D65" s="42" t="s">
        <v>60</v>
      </c>
      <c r="E65" s="43">
        <v>1</v>
      </c>
    </row>
    <row r="66" spans="1:5" s="38" customFormat="1" ht="15.75" thickBot="1" x14ac:dyDescent="0.3">
      <c r="A66" s="42" t="s">
        <v>131</v>
      </c>
      <c r="B66" s="42"/>
      <c r="C66" s="43">
        <v>8628.57</v>
      </c>
      <c r="D66" s="42" t="s">
        <v>69</v>
      </c>
      <c r="E66" s="43">
        <v>3</v>
      </c>
    </row>
    <row r="67" spans="1:5" s="38" customFormat="1" ht="15.75" thickBot="1" x14ac:dyDescent="0.3">
      <c r="A67" s="42" t="s">
        <v>132</v>
      </c>
      <c r="B67" s="42"/>
      <c r="C67" s="43">
        <v>1492.34</v>
      </c>
      <c r="D67" s="42" t="s">
        <v>60</v>
      </c>
      <c r="E67" s="43">
        <v>1</v>
      </c>
    </row>
    <row r="68" spans="1:5" s="38" customFormat="1" ht="15.75" thickBot="1" x14ac:dyDescent="0.3">
      <c r="A68" s="42" t="s">
        <v>133</v>
      </c>
      <c r="B68" s="42"/>
      <c r="C68" s="43">
        <v>958.65</v>
      </c>
      <c r="D68" s="42" t="s">
        <v>35</v>
      </c>
      <c r="E68" s="43">
        <v>3</v>
      </c>
    </row>
    <row r="69" spans="1:5" s="38" customFormat="1" ht="15.75" thickBot="1" x14ac:dyDescent="0.3">
      <c r="A69" s="42" t="s">
        <v>40</v>
      </c>
      <c r="B69" s="42"/>
      <c r="C69" s="43">
        <v>381.43</v>
      </c>
      <c r="D69" s="42" t="s">
        <v>44</v>
      </c>
      <c r="E69" s="43">
        <v>1</v>
      </c>
    </row>
    <row r="70" spans="1:5" s="38" customFormat="1" ht="15.75" thickBot="1" x14ac:dyDescent="0.3">
      <c r="A70" s="42" t="s">
        <v>134</v>
      </c>
      <c r="B70" s="42"/>
      <c r="C70" s="43">
        <v>937.71</v>
      </c>
      <c r="D70" s="42" t="s">
        <v>35</v>
      </c>
      <c r="E70" s="43">
        <v>3</v>
      </c>
    </row>
    <row r="71" spans="1:5" s="38" customFormat="1" ht="15.75" thickBot="1" x14ac:dyDescent="0.3">
      <c r="A71" s="42" t="s">
        <v>135</v>
      </c>
      <c r="B71" s="42"/>
      <c r="C71" s="43">
        <v>165</v>
      </c>
      <c r="D71" s="42" t="s">
        <v>35</v>
      </c>
      <c r="E71" s="43">
        <v>0.1</v>
      </c>
    </row>
    <row r="72" spans="1:5" s="38" customFormat="1" ht="15.75" thickBot="1" x14ac:dyDescent="0.3">
      <c r="A72" s="42" t="s">
        <v>136</v>
      </c>
      <c r="B72" s="42"/>
      <c r="C72" s="43">
        <v>1605</v>
      </c>
      <c r="D72" s="42" t="s">
        <v>35</v>
      </c>
      <c r="E72" s="43">
        <v>1</v>
      </c>
    </row>
    <row r="73" spans="1:5" s="17" customFormat="1" ht="28.5" outlineLevel="2" x14ac:dyDescent="0.25">
      <c r="A73" s="19" t="s">
        <v>17</v>
      </c>
      <c r="B73" s="18"/>
      <c r="C73" s="31">
        <v>0</v>
      </c>
      <c r="D73" s="18"/>
      <c r="E73" s="18"/>
    </row>
    <row r="74" spans="1:5" ht="28.5" x14ac:dyDescent="0.25">
      <c r="A74" s="19" t="s">
        <v>18</v>
      </c>
      <c r="B74" s="8" t="e">
        <f>SUM(#REF!)</f>
        <v>#REF!</v>
      </c>
      <c r="C74" s="30">
        <v>0</v>
      </c>
      <c r="D74" s="3"/>
      <c r="E74" s="2"/>
    </row>
    <row r="75" spans="1:5" ht="28.5" x14ac:dyDescent="0.25">
      <c r="A75" s="19" t="s">
        <v>19</v>
      </c>
      <c r="B75" s="8" t="e">
        <f>#REF!</f>
        <v>#REF!</v>
      </c>
      <c r="C75" s="30">
        <v>0</v>
      </c>
      <c r="D75" s="3"/>
      <c r="E75" s="2"/>
    </row>
    <row r="76" spans="1:5" ht="29.25" thickBot="1" x14ac:dyDescent="0.3">
      <c r="A76" s="19" t="s">
        <v>20</v>
      </c>
      <c r="B76" s="8" t="e">
        <f>#REF!+#REF!</f>
        <v>#REF!</v>
      </c>
      <c r="C76" s="30">
        <f>C77</f>
        <v>275.52</v>
      </c>
      <c r="D76" s="3"/>
      <c r="E76" s="2"/>
    </row>
    <row r="77" spans="1:5" s="38" customFormat="1" ht="15.75" thickBot="1" x14ac:dyDescent="0.3">
      <c r="A77" s="42" t="s">
        <v>114</v>
      </c>
      <c r="B77" s="42"/>
      <c r="C77" s="43">
        <v>275.52</v>
      </c>
      <c r="D77" s="42" t="s">
        <v>35</v>
      </c>
      <c r="E77" s="43">
        <v>1</v>
      </c>
    </row>
    <row r="78" spans="1:5" ht="29.25" thickBot="1" x14ac:dyDescent="0.3">
      <c r="A78" s="19" t="s">
        <v>21</v>
      </c>
      <c r="B78" s="8" t="e">
        <f>#REF!</f>
        <v>#REF!</v>
      </c>
      <c r="C78" s="30">
        <f>SUM(C79:C80)</f>
        <v>12729.6</v>
      </c>
      <c r="D78" s="3"/>
      <c r="E78" s="2"/>
    </row>
    <row r="79" spans="1:5" s="38" customFormat="1" ht="15.75" thickBot="1" x14ac:dyDescent="0.3">
      <c r="A79" s="42" t="s">
        <v>112</v>
      </c>
      <c r="B79" s="42"/>
      <c r="C79" s="43">
        <v>6099.6</v>
      </c>
      <c r="D79" s="42" t="s">
        <v>31</v>
      </c>
      <c r="E79" s="43">
        <v>26520</v>
      </c>
    </row>
    <row r="80" spans="1:5" s="38" customFormat="1" ht="15.75" thickBot="1" x14ac:dyDescent="0.3">
      <c r="A80" s="42" t="s">
        <v>113</v>
      </c>
      <c r="B80" s="42"/>
      <c r="C80" s="43">
        <v>6630</v>
      </c>
      <c r="D80" s="42" t="s">
        <v>31</v>
      </c>
      <c r="E80" s="43">
        <v>26520</v>
      </c>
    </row>
    <row r="81" spans="1:5" ht="29.25" thickBot="1" x14ac:dyDescent="0.3">
      <c r="A81" s="19" t="s">
        <v>22</v>
      </c>
      <c r="B81" s="8" t="e">
        <f>#REF!+#REF!</f>
        <v>#REF!</v>
      </c>
      <c r="C81" s="30">
        <f>SUM(C82:C83)</f>
        <v>49327.199999999997</v>
      </c>
      <c r="D81" s="3"/>
      <c r="E81" s="2"/>
    </row>
    <row r="82" spans="1:5" s="38" customFormat="1" ht="15.75" thickBot="1" x14ac:dyDescent="0.3">
      <c r="A82" s="42" t="s">
        <v>110</v>
      </c>
      <c r="B82" s="42"/>
      <c r="C82" s="43">
        <v>23868</v>
      </c>
      <c r="D82" s="42" t="s">
        <v>35</v>
      </c>
      <c r="E82" s="43">
        <v>26520</v>
      </c>
    </row>
    <row r="83" spans="1:5" s="38" customFormat="1" ht="15.75" thickBot="1" x14ac:dyDescent="0.3">
      <c r="A83" s="42" t="s">
        <v>111</v>
      </c>
      <c r="B83" s="42"/>
      <c r="C83" s="43">
        <v>25459.200000000001</v>
      </c>
      <c r="D83" s="42" t="s">
        <v>31</v>
      </c>
      <c r="E83" s="43">
        <v>26520</v>
      </c>
    </row>
    <row r="84" spans="1:5" ht="43.5" thickBot="1" x14ac:dyDescent="0.3">
      <c r="A84" s="19" t="s">
        <v>23</v>
      </c>
      <c r="B84" s="8" t="e">
        <f>#REF!</f>
        <v>#REF!</v>
      </c>
      <c r="C84" s="30">
        <f>C85</f>
        <v>1630.72</v>
      </c>
      <c r="D84" s="3"/>
      <c r="E84" s="2"/>
    </row>
    <row r="85" spans="1:5" s="38" customFormat="1" ht="15.75" thickBot="1" x14ac:dyDescent="0.3">
      <c r="A85" s="42" t="s">
        <v>59</v>
      </c>
      <c r="B85" s="42"/>
      <c r="C85" s="43">
        <v>1630.72</v>
      </c>
      <c r="D85" s="42" t="s">
        <v>31</v>
      </c>
      <c r="E85" s="43">
        <v>784</v>
      </c>
    </row>
    <row r="86" spans="1:5" ht="57.75" thickBot="1" x14ac:dyDescent="0.3">
      <c r="A86" s="19" t="s">
        <v>24</v>
      </c>
      <c r="B86" s="8" t="e">
        <f>SUM(#REF!)</f>
        <v>#REF!</v>
      </c>
      <c r="C86" s="30">
        <f>SUM(C87:C93)</f>
        <v>153051.66999999998</v>
      </c>
      <c r="D86" s="3"/>
      <c r="E86" s="2"/>
    </row>
    <row r="87" spans="1:5" s="38" customFormat="1" ht="15.75" thickBot="1" x14ac:dyDescent="0.3">
      <c r="A87" s="42" t="s">
        <v>115</v>
      </c>
      <c r="B87" s="42"/>
      <c r="C87" s="43">
        <v>450.84</v>
      </c>
      <c r="D87" s="42" t="s">
        <v>31</v>
      </c>
      <c r="E87" s="43">
        <v>26520</v>
      </c>
    </row>
    <row r="88" spans="1:5" s="38" customFormat="1" ht="15.75" thickBot="1" x14ac:dyDescent="0.3">
      <c r="A88" s="42" t="s">
        <v>116</v>
      </c>
      <c r="B88" s="42"/>
      <c r="C88" s="43">
        <v>450.84</v>
      </c>
      <c r="D88" s="42" t="s">
        <v>31</v>
      </c>
      <c r="E88" s="43">
        <v>26520</v>
      </c>
    </row>
    <row r="89" spans="1:5" s="38" customFormat="1" ht="15.75" thickBot="1" x14ac:dyDescent="0.3">
      <c r="A89" s="42" t="s">
        <v>117</v>
      </c>
      <c r="B89" s="42"/>
      <c r="C89" s="43">
        <v>64976.7</v>
      </c>
      <c r="D89" s="42" t="s">
        <v>31</v>
      </c>
      <c r="E89" s="43">
        <v>26521.1</v>
      </c>
    </row>
    <row r="90" spans="1:5" s="38" customFormat="1" ht="15.75" thickBot="1" x14ac:dyDescent="0.3">
      <c r="A90" s="42" t="s">
        <v>118</v>
      </c>
      <c r="B90" s="42"/>
      <c r="C90" s="43">
        <v>56730.84</v>
      </c>
      <c r="D90" s="42" t="s">
        <v>31</v>
      </c>
      <c r="E90" s="43">
        <v>20629.400000000001</v>
      </c>
    </row>
    <row r="91" spans="1:5" s="38" customFormat="1" ht="15.75" thickBot="1" x14ac:dyDescent="0.3">
      <c r="A91" s="42" t="s">
        <v>137</v>
      </c>
      <c r="B91" s="42"/>
      <c r="C91" s="43">
        <v>4789.17</v>
      </c>
      <c r="D91" s="42" t="s">
        <v>44</v>
      </c>
      <c r="E91" s="43">
        <v>1</v>
      </c>
    </row>
    <row r="92" spans="1:5" s="38" customFormat="1" ht="15.75" thickBot="1" x14ac:dyDescent="0.3">
      <c r="A92" s="42" t="s">
        <v>138</v>
      </c>
      <c r="B92" s="42"/>
      <c r="C92" s="43">
        <v>18153.599999999999</v>
      </c>
      <c r="D92" s="42" t="s">
        <v>35</v>
      </c>
      <c r="E92" s="43">
        <v>40</v>
      </c>
    </row>
    <row r="93" spans="1:5" s="38" customFormat="1" ht="15.75" thickBot="1" x14ac:dyDescent="0.3">
      <c r="A93" s="42" t="s">
        <v>119</v>
      </c>
      <c r="B93" s="42"/>
      <c r="C93" s="43">
        <v>7499.68</v>
      </c>
      <c r="D93" s="42" t="s">
        <v>60</v>
      </c>
      <c r="E93" s="43">
        <v>16</v>
      </c>
    </row>
    <row r="94" spans="1:5" x14ac:dyDescent="0.25">
      <c r="A94" s="22" t="s">
        <v>25</v>
      </c>
      <c r="B94" s="8">
        <f>B95</f>
        <v>5033.8983050847464</v>
      </c>
      <c r="C94" s="30">
        <f>C95+C96</f>
        <v>25499.400000000005</v>
      </c>
      <c r="D94" s="3"/>
      <c r="E94" s="2"/>
    </row>
    <row r="95" spans="1:5" ht="45" x14ac:dyDescent="0.25">
      <c r="A95" s="35" t="s">
        <v>6</v>
      </c>
      <c r="B95" s="9">
        <f>C95/1.18</f>
        <v>5033.8983050847464</v>
      </c>
      <c r="C95" s="32">
        <f>E95*12*5</f>
        <v>5940</v>
      </c>
      <c r="D95" s="4" t="s">
        <v>4</v>
      </c>
      <c r="E95" s="4">
        <v>99</v>
      </c>
    </row>
    <row r="96" spans="1:5" x14ac:dyDescent="0.25">
      <c r="A96" s="36" t="s">
        <v>43</v>
      </c>
      <c r="B96" s="9"/>
      <c r="C96" s="32">
        <v>19559.400000000005</v>
      </c>
      <c r="D96" s="4"/>
      <c r="E96" s="4"/>
    </row>
    <row r="97" spans="1:6" x14ac:dyDescent="0.25">
      <c r="A97" s="26" t="s">
        <v>95</v>
      </c>
      <c r="B97" s="10" t="e">
        <f>B13+B16+B19+#REF!+#REF!+#REF!+B74+B75+B76+B78+B81+B84+B86+B94</f>
        <v>#REF!</v>
      </c>
      <c r="C97" s="33">
        <f>C13+C16+C19+C21+C28+C48+C76+C78+C81+C84+C1011+C86+C74+C73</f>
        <v>1237636.1366666665</v>
      </c>
      <c r="D97" s="20" t="s">
        <v>26</v>
      </c>
      <c r="E97" s="2"/>
      <c r="F97" s="14" t="b">
        <f>C97=[1]Лист1!$C$73</f>
        <v>0</v>
      </c>
    </row>
    <row r="98" spans="1:6" x14ac:dyDescent="0.25">
      <c r="A98" s="26" t="s">
        <v>96</v>
      </c>
      <c r="B98" s="11"/>
      <c r="C98" s="30">
        <f>C97*1.2+C94</f>
        <v>1510662.7639999997</v>
      </c>
      <c r="D98" s="20" t="s">
        <v>26</v>
      </c>
      <c r="E98" s="2"/>
    </row>
    <row r="99" spans="1:6" x14ac:dyDescent="0.25">
      <c r="A99" s="26" t="s">
        <v>97</v>
      </c>
      <c r="B99" s="11"/>
      <c r="C99" s="30">
        <f>C5+C8-C98</f>
        <v>-276885.80399999954</v>
      </c>
      <c r="D99" s="20" t="s">
        <v>26</v>
      </c>
      <c r="E99" s="2"/>
    </row>
    <row r="100" spans="1:6" ht="28.5" x14ac:dyDescent="0.25">
      <c r="A100" s="26" t="s">
        <v>98</v>
      </c>
      <c r="B100" s="8"/>
      <c r="C100" s="30">
        <f>C99+C7</f>
        <v>-257699.95399999968</v>
      </c>
      <c r="D100" s="20" t="s">
        <v>26</v>
      </c>
      <c r="E100" s="2"/>
    </row>
  </sheetData>
  <mergeCells count="4">
    <mergeCell ref="A1:E1"/>
    <mergeCell ref="A12:E12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6"/>
  <sheetViews>
    <sheetView topLeftCell="A79" workbookViewId="0">
      <selection activeCell="C97" sqref="C97"/>
    </sheetView>
  </sheetViews>
  <sheetFormatPr defaultRowHeight="15" x14ac:dyDescent="0.25"/>
  <cols>
    <col min="1" max="1" width="65.140625" customWidth="1"/>
    <col min="2" max="2" width="40.140625" style="38" hidden="1" customWidth="1"/>
  </cols>
  <sheetData>
    <row r="2" spans="1:5" x14ac:dyDescent="0.25">
      <c r="A2" s="38"/>
      <c r="C2" s="38"/>
      <c r="D2" s="38"/>
      <c r="E2" s="38"/>
    </row>
    <row r="3" spans="1:5" x14ac:dyDescent="0.25">
      <c r="A3" s="38"/>
      <c r="C3" s="38"/>
      <c r="D3" s="38"/>
      <c r="E3" s="38"/>
    </row>
    <row r="4" spans="1:5" ht="15.75" thickBot="1" x14ac:dyDescent="0.3">
      <c r="A4" s="38"/>
      <c r="C4" s="38"/>
      <c r="D4" s="38"/>
      <c r="E4" s="38"/>
    </row>
    <row r="5" spans="1:5" ht="15.75" thickBot="1" x14ac:dyDescent="0.3">
      <c r="A5" s="39" t="s">
        <v>52</v>
      </c>
      <c r="B5" s="39"/>
      <c r="C5" s="39" t="s">
        <v>51</v>
      </c>
      <c r="D5" s="39" t="s">
        <v>50</v>
      </c>
      <c r="E5" s="39" t="s">
        <v>49</v>
      </c>
    </row>
    <row r="6" spans="1:5" s="41" customFormat="1" ht="15.75" thickBot="1" x14ac:dyDescent="0.3">
      <c r="A6" s="37" t="s">
        <v>54</v>
      </c>
      <c r="B6" s="37"/>
      <c r="C6" s="37">
        <v>1306.57</v>
      </c>
      <c r="D6" s="37" t="s">
        <v>33</v>
      </c>
      <c r="E6" s="37">
        <v>1</v>
      </c>
    </row>
    <row r="7" spans="1:5" ht="15.75" thickBot="1" x14ac:dyDescent="0.3">
      <c r="A7" s="40"/>
      <c r="B7" s="40"/>
      <c r="C7" s="40">
        <v>1306.57</v>
      </c>
      <c r="D7" s="40"/>
      <c r="E7" s="40">
        <v>1</v>
      </c>
    </row>
    <row r="8" spans="1:5" s="41" customFormat="1" ht="15.75" thickBot="1" x14ac:dyDescent="0.3">
      <c r="A8" s="37" t="s">
        <v>55</v>
      </c>
      <c r="B8" s="37"/>
      <c r="C8" s="37">
        <v>62292.72</v>
      </c>
      <c r="D8" s="37" t="s">
        <v>30</v>
      </c>
      <c r="E8" s="37">
        <v>1176</v>
      </c>
    </row>
    <row r="9" spans="1:5" ht="15.75" thickBot="1" x14ac:dyDescent="0.3">
      <c r="A9" s="40"/>
      <c r="B9" s="40"/>
      <c r="C9" s="40">
        <v>62292.72</v>
      </c>
      <c r="D9" s="40"/>
      <c r="E9" s="40">
        <v>1176</v>
      </c>
    </row>
    <row r="10" spans="1:5" s="41" customFormat="1" ht="15.75" thickBot="1" x14ac:dyDescent="0.3">
      <c r="A10" s="37" t="s">
        <v>56</v>
      </c>
      <c r="B10" s="37"/>
      <c r="C10" s="37">
        <v>61021.440000000002</v>
      </c>
      <c r="D10" s="37" t="s">
        <v>30</v>
      </c>
      <c r="E10" s="37">
        <v>1152</v>
      </c>
    </row>
    <row r="11" spans="1:5" ht="15.75" thickBot="1" x14ac:dyDescent="0.3">
      <c r="A11" s="40"/>
      <c r="B11" s="40"/>
      <c r="C11" s="40">
        <v>61021.440000000002</v>
      </c>
      <c r="D11" s="40"/>
      <c r="E11" s="40">
        <v>1152</v>
      </c>
    </row>
    <row r="12" spans="1:5" s="41" customFormat="1" ht="15.75" thickBot="1" x14ac:dyDescent="0.3">
      <c r="A12" s="37" t="s">
        <v>48</v>
      </c>
      <c r="B12" s="37"/>
      <c r="C12" s="37">
        <v>1938.12</v>
      </c>
      <c r="D12" s="37" t="s">
        <v>47</v>
      </c>
      <c r="E12" s="37">
        <v>4</v>
      </c>
    </row>
    <row r="13" spans="1:5" ht="15.75" thickBot="1" x14ac:dyDescent="0.3">
      <c r="A13" s="40"/>
      <c r="B13" s="40"/>
      <c r="C13" s="40">
        <v>1938.12</v>
      </c>
      <c r="D13" s="40"/>
      <c r="E13" s="40">
        <v>4</v>
      </c>
    </row>
    <row r="14" spans="1:5" s="41" customFormat="1" ht="15.75" thickBot="1" x14ac:dyDescent="0.3">
      <c r="A14" s="37" t="s">
        <v>57</v>
      </c>
      <c r="B14" s="37"/>
      <c r="C14" s="37">
        <v>2388.8000000000002</v>
      </c>
      <c r="D14" s="37" t="s">
        <v>31</v>
      </c>
      <c r="E14" s="37">
        <v>26542.2</v>
      </c>
    </row>
    <row r="15" spans="1:5" ht="15.75" thickBot="1" x14ac:dyDescent="0.3">
      <c r="A15" s="40"/>
      <c r="B15" s="40"/>
      <c r="C15" s="40">
        <v>2388.8000000000002</v>
      </c>
      <c r="D15" s="40"/>
      <c r="E15" s="40">
        <v>26542.2</v>
      </c>
    </row>
    <row r="16" spans="1:5" s="41" customFormat="1" ht="15.75" thickBot="1" x14ac:dyDescent="0.3">
      <c r="A16" s="37" t="s">
        <v>58</v>
      </c>
      <c r="B16" s="37"/>
      <c r="C16" s="37">
        <v>2388.8000000000002</v>
      </c>
      <c r="D16" s="37" t="s">
        <v>31</v>
      </c>
      <c r="E16" s="37">
        <v>26542.2</v>
      </c>
    </row>
    <row r="17" spans="1:5" ht="15.75" thickBot="1" x14ac:dyDescent="0.3">
      <c r="A17" s="40"/>
      <c r="B17" s="40"/>
      <c r="C17" s="40">
        <v>2388.8000000000002</v>
      </c>
      <c r="D17" s="40"/>
      <c r="E17" s="40">
        <v>26542.2</v>
      </c>
    </row>
    <row r="18" spans="1:5" s="41" customFormat="1" ht="15.75" thickBot="1" x14ac:dyDescent="0.3">
      <c r="A18" s="37" t="s">
        <v>59</v>
      </c>
      <c r="B18" s="37"/>
      <c r="C18" s="37">
        <v>208</v>
      </c>
      <c r="D18" s="37" t="s">
        <v>31</v>
      </c>
      <c r="E18" s="37">
        <v>100</v>
      </c>
    </row>
    <row r="19" spans="1:5" ht="15.75" thickBot="1" x14ac:dyDescent="0.3">
      <c r="A19" s="40"/>
      <c r="B19" s="40"/>
      <c r="C19" s="40">
        <v>208</v>
      </c>
      <c r="D19" s="40"/>
      <c r="E19" s="40">
        <v>100</v>
      </c>
    </row>
    <row r="20" spans="1:5" s="41" customFormat="1" ht="15.75" thickBot="1" x14ac:dyDescent="0.3">
      <c r="A20" s="37" t="s">
        <v>32</v>
      </c>
      <c r="B20" s="37"/>
      <c r="C20" s="37">
        <v>3237.44</v>
      </c>
      <c r="D20" s="37" t="s">
        <v>33</v>
      </c>
      <c r="E20" s="37">
        <v>4</v>
      </c>
    </row>
    <row r="21" spans="1:5" ht="15.75" thickBot="1" x14ac:dyDescent="0.3">
      <c r="A21" s="40"/>
      <c r="B21" s="40"/>
      <c r="C21" s="40">
        <v>3237.44</v>
      </c>
      <c r="D21" s="40"/>
      <c r="E21" s="40">
        <v>4</v>
      </c>
    </row>
    <row r="22" spans="1:5" s="41" customFormat="1" ht="15.75" thickBot="1" x14ac:dyDescent="0.3">
      <c r="A22" s="37" t="s">
        <v>34</v>
      </c>
      <c r="B22" s="37"/>
      <c r="C22" s="37">
        <v>646.79999999999995</v>
      </c>
      <c r="D22" s="37" t="s">
        <v>60</v>
      </c>
      <c r="E22" s="37">
        <v>3</v>
      </c>
    </row>
    <row r="23" spans="1:5" ht="15.75" thickBot="1" x14ac:dyDescent="0.3">
      <c r="A23" s="40"/>
      <c r="B23" s="40"/>
      <c r="C23" s="40">
        <v>646.79999999999995</v>
      </c>
      <c r="D23" s="40"/>
      <c r="E23" s="40">
        <v>3</v>
      </c>
    </row>
    <row r="24" spans="1:5" s="41" customFormat="1" ht="15.75" thickBot="1" x14ac:dyDescent="0.3">
      <c r="A24" s="37" t="s">
        <v>61</v>
      </c>
      <c r="B24" s="37"/>
      <c r="C24" s="37">
        <v>334.76</v>
      </c>
      <c r="D24" s="37" t="s">
        <v>31</v>
      </c>
      <c r="E24" s="37">
        <v>4</v>
      </c>
    </row>
    <row r="25" spans="1:5" ht="15.75" thickBot="1" x14ac:dyDescent="0.3">
      <c r="A25" s="40"/>
      <c r="B25" s="40"/>
      <c r="C25" s="40">
        <v>334.76</v>
      </c>
      <c r="D25" s="40"/>
      <c r="E25" s="40">
        <v>4</v>
      </c>
    </row>
    <row r="26" spans="1:5" s="41" customFormat="1" ht="15.75" thickBot="1" x14ac:dyDescent="0.3">
      <c r="A26" s="37" t="s">
        <v>62</v>
      </c>
      <c r="B26" s="37"/>
      <c r="C26" s="37">
        <v>208.44</v>
      </c>
      <c r="D26" s="37" t="s">
        <v>31</v>
      </c>
      <c r="E26" s="37">
        <v>12261.34</v>
      </c>
    </row>
    <row r="27" spans="1:5" ht="15.75" thickBot="1" x14ac:dyDescent="0.3">
      <c r="A27" s="40"/>
      <c r="B27" s="40"/>
      <c r="C27" s="40">
        <v>208.44</v>
      </c>
      <c r="D27" s="40"/>
      <c r="E27" s="40">
        <v>12261.34</v>
      </c>
    </row>
    <row r="28" spans="1:5" s="41" customFormat="1" ht="15.75" thickBot="1" x14ac:dyDescent="0.3">
      <c r="A28" s="37" t="s">
        <v>63</v>
      </c>
      <c r="B28" s="37"/>
      <c r="C28" s="37">
        <v>381.43</v>
      </c>
      <c r="D28" s="37" t="s">
        <v>44</v>
      </c>
      <c r="E28" s="37">
        <v>1</v>
      </c>
    </row>
    <row r="29" spans="1:5" ht="15.75" thickBot="1" x14ac:dyDescent="0.3">
      <c r="A29" s="40"/>
      <c r="B29" s="40"/>
      <c r="C29" s="40">
        <v>381.43</v>
      </c>
      <c r="D29" s="40"/>
      <c r="E29" s="40">
        <v>1</v>
      </c>
    </row>
    <row r="30" spans="1:5" s="41" customFormat="1" ht="15.75" thickBot="1" x14ac:dyDescent="0.3">
      <c r="A30" s="37" t="s">
        <v>46</v>
      </c>
      <c r="B30" s="37"/>
      <c r="C30" s="37">
        <v>15438.5</v>
      </c>
      <c r="D30" s="37" t="s">
        <v>35</v>
      </c>
      <c r="E30" s="37">
        <v>55</v>
      </c>
    </row>
    <row r="31" spans="1:5" ht="15.75" thickBot="1" x14ac:dyDescent="0.3">
      <c r="A31" s="40"/>
      <c r="B31" s="40"/>
      <c r="C31" s="40">
        <v>15438.5</v>
      </c>
      <c r="D31" s="40"/>
      <c r="E31" s="40">
        <v>55</v>
      </c>
    </row>
    <row r="32" spans="1:5" s="41" customFormat="1" ht="15.75" thickBot="1" x14ac:dyDescent="0.3">
      <c r="A32" s="37" t="s">
        <v>36</v>
      </c>
      <c r="B32" s="37"/>
      <c r="C32" s="37">
        <v>795.15</v>
      </c>
      <c r="D32" s="37" t="s">
        <v>60</v>
      </c>
      <c r="E32" s="37">
        <v>3</v>
      </c>
    </row>
    <row r="33" spans="1:5" ht="15.75" thickBot="1" x14ac:dyDescent="0.3">
      <c r="A33" s="40"/>
      <c r="B33" s="40"/>
      <c r="C33" s="40">
        <v>795.15</v>
      </c>
      <c r="D33" s="40"/>
      <c r="E33" s="40">
        <v>3</v>
      </c>
    </row>
    <row r="34" spans="1:5" s="41" customFormat="1" ht="15.75" thickBot="1" x14ac:dyDescent="0.3">
      <c r="A34" s="37" t="s">
        <v>64</v>
      </c>
      <c r="B34" s="37"/>
      <c r="C34" s="37">
        <v>232.36</v>
      </c>
      <c r="D34" s="37" t="s">
        <v>60</v>
      </c>
      <c r="E34" s="37">
        <v>1</v>
      </c>
    </row>
    <row r="35" spans="1:5" ht="15.75" thickBot="1" x14ac:dyDescent="0.3">
      <c r="A35" s="37"/>
      <c r="B35" s="40"/>
      <c r="C35" s="40">
        <v>232.36</v>
      </c>
      <c r="D35" s="40"/>
      <c r="E35" s="40">
        <v>1</v>
      </c>
    </row>
    <row r="36" spans="1:5" s="41" customFormat="1" ht="15.75" thickBot="1" x14ac:dyDescent="0.3">
      <c r="A36" s="37" t="s">
        <v>65</v>
      </c>
      <c r="B36" s="37"/>
      <c r="C36" s="37">
        <v>1962</v>
      </c>
      <c r="D36" s="37" t="s">
        <v>37</v>
      </c>
      <c r="E36" s="37">
        <v>12</v>
      </c>
    </row>
    <row r="37" spans="1:5" ht="15.75" thickBot="1" x14ac:dyDescent="0.3">
      <c r="A37" s="40"/>
      <c r="B37" s="40"/>
      <c r="C37" s="40">
        <v>1962</v>
      </c>
      <c r="D37" s="40"/>
      <c r="E37" s="40">
        <v>12</v>
      </c>
    </row>
    <row r="38" spans="1:5" s="41" customFormat="1" ht="15.75" thickBot="1" x14ac:dyDescent="0.3">
      <c r="A38" s="37" t="s">
        <v>66</v>
      </c>
      <c r="B38" s="37"/>
      <c r="C38" s="37">
        <v>5001.12</v>
      </c>
      <c r="D38" s="37" t="s">
        <v>35</v>
      </c>
      <c r="E38" s="37">
        <v>16</v>
      </c>
    </row>
    <row r="39" spans="1:5" ht="15.75" thickBot="1" x14ac:dyDescent="0.3">
      <c r="A39" s="40"/>
      <c r="B39" s="40"/>
      <c r="C39" s="40">
        <v>5001.12</v>
      </c>
      <c r="D39" s="40"/>
      <c r="E39" s="40">
        <v>16</v>
      </c>
    </row>
    <row r="40" spans="1:5" s="41" customFormat="1" ht="15.75" thickBot="1" x14ac:dyDescent="0.3">
      <c r="A40" s="37" t="s">
        <v>67</v>
      </c>
      <c r="B40" s="37"/>
      <c r="C40" s="37">
        <v>1092.8599999999999</v>
      </c>
      <c r="D40" s="37" t="s">
        <v>60</v>
      </c>
      <c r="E40" s="37">
        <v>2</v>
      </c>
    </row>
    <row r="41" spans="1:5" ht="15.75" thickBot="1" x14ac:dyDescent="0.3">
      <c r="A41" s="40"/>
      <c r="B41" s="40"/>
      <c r="C41" s="40">
        <v>1092.8599999999999</v>
      </c>
      <c r="D41" s="40"/>
      <c r="E41" s="40">
        <v>2</v>
      </c>
    </row>
    <row r="42" spans="1:5" s="41" customFormat="1" ht="15.75" thickBot="1" x14ac:dyDescent="0.3">
      <c r="A42" s="37" t="s">
        <v>68</v>
      </c>
      <c r="B42" s="37"/>
      <c r="C42" s="37">
        <v>1950.24</v>
      </c>
      <c r="D42" s="37" t="s">
        <v>69</v>
      </c>
      <c r="E42" s="37">
        <v>1</v>
      </c>
    </row>
    <row r="43" spans="1:5" ht="15.75" thickBot="1" x14ac:dyDescent="0.3">
      <c r="A43" s="40"/>
      <c r="B43" s="40"/>
      <c r="C43" s="40">
        <v>1950.24</v>
      </c>
      <c r="D43" s="40"/>
      <c r="E43" s="40">
        <v>1</v>
      </c>
    </row>
    <row r="44" spans="1:5" s="41" customFormat="1" ht="15.75" thickBot="1" x14ac:dyDescent="0.3">
      <c r="A44" s="37" t="s">
        <v>70</v>
      </c>
      <c r="B44" s="37"/>
      <c r="C44" s="37">
        <v>1040.02</v>
      </c>
      <c r="D44" s="37" t="s">
        <v>60</v>
      </c>
      <c r="E44" s="37">
        <v>2</v>
      </c>
    </row>
    <row r="45" spans="1:5" s="41" customFormat="1" ht="15.75" thickBot="1" x14ac:dyDescent="0.3">
      <c r="A45" s="37" t="s">
        <v>70</v>
      </c>
      <c r="B45" s="37"/>
      <c r="C45" s="37">
        <v>1034.98</v>
      </c>
      <c r="D45" s="37" t="s">
        <v>60</v>
      </c>
      <c r="E45" s="37">
        <v>1</v>
      </c>
    </row>
    <row r="46" spans="1:5" ht="15.75" thickBot="1" x14ac:dyDescent="0.3">
      <c r="A46" s="40"/>
      <c r="B46" s="40"/>
      <c r="C46" s="40">
        <v>2075</v>
      </c>
      <c r="D46" s="40"/>
      <c r="E46" s="40">
        <v>3</v>
      </c>
    </row>
    <row r="47" spans="1:5" s="41" customFormat="1" ht="15.75" thickBot="1" x14ac:dyDescent="0.3">
      <c r="A47" s="37" t="s">
        <v>71</v>
      </c>
      <c r="B47" s="37"/>
      <c r="C47" s="37">
        <v>1644</v>
      </c>
      <c r="D47" s="37" t="s">
        <v>35</v>
      </c>
      <c r="E47" s="37">
        <v>1.5</v>
      </c>
    </row>
    <row r="48" spans="1:5" ht="15.75" thickBot="1" x14ac:dyDescent="0.3">
      <c r="A48" s="40"/>
      <c r="B48" s="40"/>
      <c r="C48" s="40">
        <v>1644</v>
      </c>
      <c r="D48" s="40"/>
      <c r="E48" s="40">
        <v>1.5</v>
      </c>
    </row>
    <row r="49" spans="1:5" s="41" customFormat="1" ht="15.75" thickBot="1" x14ac:dyDescent="0.3">
      <c r="A49" s="37" t="s">
        <v>72</v>
      </c>
      <c r="B49" s="37"/>
      <c r="C49" s="37">
        <v>21233.759999999998</v>
      </c>
      <c r="D49" s="37" t="s">
        <v>31</v>
      </c>
      <c r="E49" s="37">
        <v>26542.2</v>
      </c>
    </row>
    <row r="50" spans="1:5" ht="15.75" thickBot="1" x14ac:dyDescent="0.3">
      <c r="A50" s="40"/>
      <c r="B50" s="40"/>
      <c r="C50" s="40">
        <v>21233.759999999998</v>
      </c>
      <c r="D50" s="40"/>
      <c r="E50" s="40">
        <v>26542.2</v>
      </c>
    </row>
    <row r="51" spans="1:5" s="41" customFormat="1" ht="15.75" thickBot="1" x14ac:dyDescent="0.3">
      <c r="A51" s="37" t="s">
        <v>73</v>
      </c>
      <c r="B51" s="37"/>
      <c r="C51" s="37">
        <v>23887.98</v>
      </c>
      <c r="D51" s="37" t="s">
        <v>31</v>
      </c>
      <c r="E51" s="37">
        <v>26542.2</v>
      </c>
    </row>
    <row r="52" spans="1:5" ht="15.75" thickBot="1" x14ac:dyDescent="0.3">
      <c r="A52" s="40"/>
      <c r="B52" s="40"/>
      <c r="C52" s="40">
        <v>23887.98</v>
      </c>
      <c r="D52" s="40"/>
      <c r="E52" s="40">
        <v>26542.2</v>
      </c>
    </row>
    <row r="53" spans="1:5" s="41" customFormat="1" ht="15.75" thickBot="1" x14ac:dyDescent="0.3">
      <c r="A53" s="37" t="s">
        <v>74</v>
      </c>
      <c r="B53" s="37"/>
      <c r="C53" s="37">
        <v>6104.71</v>
      </c>
      <c r="D53" s="37" t="s">
        <v>31</v>
      </c>
      <c r="E53" s="37">
        <v>26542.2</v>
      </c>
    </row>
    <row r="54" spans="1:5" ht="15.75" thickBot="1" x14ac:dyDescent="0.3">
      <c r="A54" s="40"/>
      <c r="B54" s="40"/>
      <c r="C54" s="40">
        <v>6104.71</v>
      </c>
      <c r="D54" s="40"/>
      <c r="E54" s="40">
        <v>26542.2</v>
      </c>
    </row>
    <row r="55" spans="1:5" s="41" customFormat="1" ht="15.75" thickBot="1" x14ac:dyDescent="0.3">
      <c r="A55" s="37" t="s">
        <v>75</v>
      </c>
      <c r="B55" s="37"/>
      <c r="C55" s="37">
        <v>5573.86</v>
      </c>
      <c r="D55" s="37" t="s">
        <v>31</v>
      </c>
      <c r="E55" s="37">
        <v>26542.2</v>
      </c>
    </row>
    <row r="56" spans="1:5" ht="15.75" thickBot="1" x14ac:dyDescent="0.3">
      <c r="A56" s="40"/>
      <c r="B56" s="40"/>
      <c r="C56" s="40">
        <v>5573.86</v>
      </c>
      <c r="D56" s="40"/>
      <c r="E56" s="40">
        <v>26542.2</v>
      </c>
    </row>
    <row r="57" spans="1:5" s="41" customFormat="1" ht="15.75" thickBot="1" x14ac:dyDescent="0.3">
      <c r="A57" s="37" t="s">
        <v>76</v>
      </c>
      <c r="B57" s="37"/>
      <c r="C57" s="37">
        <v>32350.45</v>
      </c>
      <c r="D57" s="37" t="s">
        <v>31</v>
      </c>
      <c r="E57" s="37">
        <v>20346.2</v>
      </c>
    </row>
    <row r="58" spans="1:5" ht="15.75" thickBot="1" x14ac:dyDescent="0.3">
      <c r="A58" s="40"/>
      <c r="B58" s="40"/>
      <c r="C58" s="40">
        <v>32350.45</v>
      </c>
      <c r="D58" s="40"/>
      <c r="E58" s="40">
        <v>20346.2</v>
      </c>
    </row>
    <row r="59" spans="1:5" s="41" customFormat="1" ht="15.75" thickBot="1" x14ac:dyDescent="0.3">
      <c r="A59" s="37" t="s">
        <v>77</v>
      </c>
      <c r="B59" s="37"/>
      <c r="C59" s="37">
        <v>36693.49</v>
      </c>
      <c r="D59" s="37" t="s">
        <v>31</v>
      </c>
      <c r="E59" s="37">
        <v>22104.5</v>
      </c>
    </row>
    <row r="60" spans="1:5" ht="15.75" thickBot="1" x14ac:dyDescent="0.3">
      <c r="A60" s="40"/>
      <c r="B60" s="40"/>
      <c r="C60" s="40">
        <v>36693.49</v>
      </c>
      <c r="D60" s="40"/>
      <c r="E60" s="40">
        <v>22104.5</v>
      </c>
    </row>
    <row r="61" spans="1:5" s="41" customFormat="1" ht="15.75" thickBot="1" x14ac:dyDescent="0.3">
      <c r="A61" s="37" t="s">
        <v>78</v>
      </c>
      <c r="B61" s="37"/>
      <c r="C61" s="37">
        <v>61761.79</v>
      </c>
      <c r="D61" s="37" t="s">
        <v>31</v>
      </c>
      <c r="E61" s="37">
        <v>25208.9</v>
      </c>
    </row>
    <row r="62" spans="1:5" ht="15.75" thickBot="1" x14ac:dyDescent="0.3">
      <c r="A62" s="40"/>
      <c r="B62" s="40"/>
      <c r="C62" s="40">
        <v>61761.79</v>
      </c>
      <c r="D62" s="40"/>
      <c r="E62" s="40">
        <v>25208.9</v>
      </c>
    </row>
    <row r="63" spans="1:5" s="41" customFormat="1" ht="15.75" thickBot="1" x14ac:dyDescent="0.3">
      <c r="A63" s="37" t="s">
        <v>79</v>
      </c>
      <c r="B63" s="37"/>
      <c r="C63" s="37">
        <v>44407.09</v>
      </c>
      <c r="D63" s="37" t="s">
        <v>31</v>
      </c>
      <c r="E63" s="37">
        <v>18125.34</v>
      </c>
    </row>
    <row r="64" spans="1:5" ht="15.75" thickBot="1" x14ac:dyDescent="0.3">
      <c r="A64" s="40"/>
      <c r="B64" s="40"/>
      <c r="C64" s="40">
        <v>44407.09</v>
      </c>
      <c r="D64" s="40"/>
      <c r="E64" s="40">
        <v>18125.34</v>
      </c>
    </row>
    <row r="65" spans="1:5" s="41" customFormat="1" ht="15.75" thickBot="1" x14ac:dyDescent="0.3">
      <c r="A65" s="37" t="s">
        <v>80</v>
      </c>
      <c r="B65" s="37"/>
      <c r="C65" s="37">
        <v>99798.67</v>
      </c>
      <c r="D65" s="37" t="s">
        <v>31</v>
      </c>
      <c r="E65" s="37">
        <v>26542.2</v>
      </c>
    </row>
    <row r="66" spans="1:5" ht="15.75" thickBot="1" x14ac:dyDescent="0.3">
      <c r="A66" s="40"/>
      <c r="B66" s="40"/>
      <c r="C66" s="40">
        <v>99798.67</v>
      </c>
      <c r="D66" s="40"/>
      <c r="E66" s="40">
        <v>26542.2</v>
      </c>
    </row>
    <row r="67" spans="1:5" s="41" customFormat="1" ht="15.75" thickBot="1" x14ac:dyDescent="0.3">
      <c r="A67" s="37" t="s">
        <v>81</v>
      </c>
      <c r="B67" s="37"/>
      <c r="C67" s="37">
        <v>104841.69</v>
      </c>
      <c r="D67" s="37" t="s">
        <v>31</v>
      </c>
      <c r="E67" s="37">
        <v>26542.2</v>
      </c>
    </row>
    <row r="68" spans="1:5" ht="15.75" thickBot="1" x14ac:dyDescent="0.3">
      <c r="A68" s="40"/>
      <c r="B68" s="40"/>
      <c r="C68" s="40">
        <v>104841.69</v>
      </c>
      <c r="D68" s="40"/>
      <c r="E68" s="40">
        <v>26542.2</v>
      </c>
    </row>
    <row r="69" spans="1:5" s="41" customFormat="1" ht="15.75" thickBot="1" x14ac:dyDescent="0.3">
      <c r="A69" s="37" t="s">
        <v>45</v>
      </c>
      <c r="B69" s="37"/>
      <c r="C69" s="37">
        <v>359.2</v>
      </c>
      <c r="D69" s="37" t="s">
        <v>60</v>
      </c>
      <c r="E69" s="37">
        <v>2</v>
      </c>
    </row>
    <row r="70" spans="1:5" s="41" customFormat="1" ht="15.75" thickBot="1" x14ac:dyDescent="0.3">
      <c r="A70" s="37" t="s">
        <v>45</v>
      </c>
      <c r="B70" s="37"/>
      <c r="C70" s="37">
        <v>685.36</v>
      </c>
      <c r="D70" s="37" t="s">
        <v>60</v>
      </c>
      <c r="E70" s="37">
        <v>4</v>
      </c>
    </row>
    <row r="71" spans="1:5" ht="15.75" thickBot="1" x14ac:dyDescent="0.3">
      <c r="A71" s="40"/>
      <c r="B71" s="40"/>
      <c r="C71" s="40">
        <v>1044.56</v>
      </c>
      <c r="D71" s="40"/>
      <c r="E71" s="40">
        <v>6</v>
      </c>
    </row>
    <row r="72" spans="1:5" s="41" customFormat="1" ht="15.75" thickBot="1" x14ac:dyDescent="0.3">
      <c r="A72" s="37" t="s">
        <v>82</v>
      </c>
      <c r="B72" s="37"/>
      <c r="C72" s="37">
        <v>820.86</v>
      </c>
      <c r="D72" s="37" t="s">
        <v>31</v>
      </c>
      <c r="E72" s="37">
        <v>6</v>
      </c>
    </row>
    <row r="73" spans="1:5" ht="15.75" thickBot="1" x14ac:dyDescent="0.3">
      <c r="A73" s="40"/>
      <c r="B73" s="40"/>
      <c r="C73" s="40">
        <v>820.86</v>
      </c>
      <c r="D73" s="40"/>
      <c r="E73" s="40">
        <v>6</v>
      </c>
    </row>
    <row r="74" spans="1:5" s="41" customFormat="1" ht="15.75" thickBot="1" x14ac:dyDescent="0.3">
      <c r="A74" s="37" t="s">
        <v>83</v>
      </c>
      <c r="B74" s="37"/>
      <c r="C74" s="37">
        <v>2123.38</v>
      </c>
      <c r="D74" s="37" t="s">
        <v>31</v>
      </c>
      <c r="E74" s="37">
        <v>26542.2</v>
      </c>
    </row>
    <row r="75" spans="1:5" ht="15.75" thickBot="1" x14ac:dyDescent="0.3">
      <c r="A75" s="40"/>
      <c r="B75" s="40"/>
      <c r="C75" s="40">
        <v>2123.38</v>
      </c>
      <c r="D75" s="40"/>
      <c r="E75" s="40">
        <v>26542.2</v>
      </c>
    </row>
    <row r="76" spans="1:5" s="41" customFormat="1" ht="15.75" thickBot="1" x14ac:dyDescent="0.3">
      <c r="A76" s="37" t="s">
        <v>84</v>
      </c>
      <c r="B76" s="37"/>
      <c r="C76" s="37">
        <v>2388.8000000000002</v>
      </c>
      <c r="D76" s="37" t="s">
        <v>31</v>
      </c>
      <c r="E76" s="37">
        <v>26542.2</v>
      </c>
    </row>
    <row r="77" spans="1:5" ht="15.75" thickBot="1" x14ac:dyDescent="0.3">
      <c r="A77" s="40"/>
      <c r="B77" s="40"/>
      <c r="C77" s="40">
        <v>2388.8000000000002</v>
      </c>
      <c r="D77" s="40"/>
      <c r="E77" s="40">
        <v>26542.2</v>
      </c>
    </row>
    <row r="78" spans="1:5" s="41" customFormat="1" ht="15.75" thickBot="1" x14ac:dyDescent="0.3">
      <c r="A78" s="37" t="s">
        <v>85</v>
      </c>
      <c r="B78" s="37"/>
      <c r="C78" s="37">
        <v>10086.040000000001</v>
      </c>
      <c r="D78" s="37" t="s">
        <v>31</v>
      </c>
      <c r="E78" s="37">
        <v>26542.2</v>
      </c>
    </row>
    <row r="79" spans="1:5" ht="15.75" thickBot="1" x14ac:dyDescent="0.3">
      <c r="A79" s="40"/>
      <c r="B79" s="40"/>
      <c r="C79" s="40">
        <v>10086.040000000001</v>
      </c>
      <c r="D79" s="40"/>
      <c r="E79" s="40">
        <v>26542.2</v>
      </c>
    </row>
    <row r="80" spans="1:5" s="41" customFormat="1" ht="15.75" thickBot="1" x14ac:dyDescent="0.3">
      <c r="A80" s="37" t="s">
        <v>85</v>
      </c>
      <c r="B80" s="37"/>
      <c r="C80" s="37">
        <v>10086.040000000001</v>
      </c>
      <c r="D80" s="37" t="s">
        <v>31</v>
      </c>
      <c r="E80" s="37">
        <v>26542.2</v>
      </c>
    </row>
    <row r="81" spans="1:5" ht="15.75" thickBot="1" x14ac:dyDescent="0.3">
      <c r="A81" s="40"/>
      <c r="B81" s="40"/>
      <c r="C81" s="40">
        <v>10086.040000000001</v>
      </c>
      <c r="D81" s="40"/>
      <c r="E81" s="40">
        <v>26542.2</v>
      </c>
    </row>
    <row r="82" spans="1:5" s="41" customFormat="1" ht="15.75" thickBot="1" x14ac:dyDescent="0.3">
      <c r="A82" s="37" t="s">
        <v>38</v>
      </c>
      <c r="B82" s="37"/>
      <c r="C82" s="37">
        <v>187.85</v>
      </c>
      <c r="D82" s="37" t="s">
        <v>31</v>
      </c>
      <c r="E82" s="37">
        <v>0.3</v>
      </c>
    </row>
    <row r="83" spans="1:5" ht="15.75" thickBot="1" x14ac:dyDescent="0.3">
      <c r="A83" s="40"/>
      <c r="B83" s="40"/>
      <c r="C83" s="40">
        <v>187.85</v>
      </c>
      <c r="D83" s="40"/>
      <c r="E83" s="40">
        <v>0.3</v>
      </c>
    </row>
    <row r="84" spans="1:5" s="41" customFormat="1" ht="15.75" thickBot="1" x14ac:dyDescent="0.3">
      <c r="A84" s="37" t="s">
        <v>86</v>
      </c>
      <c r="B84" s="37"/>
      <c r="C84" s="37">
        <v>990.73</v>
      </c>
      <c r="D84" s="37" t="s">
        <v>60</v>
      </c>
      <c r="E84" s="37">
        <v>1</v>
      </c>
    </row>
    <row r="85" spans="1:5" ht="15.75" thickBot="1" x14ac:dyDescent="0.3">
      <c r="A85" s="40"/>
      <c r="B85" s="40"/>
      <c r="C85" s="40">
        <v>990.73</v>
      </c>
      <c r="D85" s="40"/>
      <c r="E85" s="40">
        <v>1</v>
      </c>
    </row>
    <row r="86" spans="1:5" s="41" customFormat="1" ht="15.75" thickBot="1" x14ac:dyDescent="0.3">
      <c r="A86" s="37" t="s">
        <v>39</v>
      </c>
      <c r="B86" s="37"/>
      <c r="C86" s="37">
        <v>608.51</v>
      </c>
      <c r="D86" s="37" t="s">
        <v>60</v>
      </c>
      <c r="E86" s="37">
        <v>7</v>
      </c>
    </row>
    <row r="87" spans="1:5" ht="15.75" thickBot="1" x14ac:dyDescent="0.3">
      <c r="A87" s="40"/>
      <c r="B87" s="40"/>
      <c r="C87" s="40">
        <v>608.51</v>
      </c>
      <c r="D87" s="40"/>
      <c r="E87" s="40">
        <v>7</v>
      </c>
    </row>
    <row r="88" spans="1:5" s="41" customFormat="1" ht="15.75" thickBot="1" x14ac:dyDescent="0.3">
      <c r="A88" s="37" t="s">
        <v>40</v>
      </c>
      <c r="B88" s="37"/>
      <c r="C88" s="37">
        <v>1890.98</v>
      </c>
      <c r="D88" s="37" t="s">
        <v>41</v>
      </c>
      <c r="E88" s="37">
        <v>7</v>
      </c>
    </row>
    <row r="89" spans="1:5" ht="15.75" thickBot="1" x14ac:dyDescent="0.3">
      <c r="A89" s="40"/>
      <c r="B89" s="40"/>
      <c r="C89" s="40">
        <v>1890.98</v>
      </c>
      <c r="D89" s="40"/>
      <c r="E89" s="40">
        <v>7</v>
      </c>
    </row>
    <row r="90" spans="1:5" s="41" customFormat="1" ht="15.75" thickBot="1" x14ac:dyDescent="0.3">
      <c r="A90" s="37" t="s">
        <v>87</v>
      </c>
      <c r="B90" s="37"/>
      <c r="C90" s="37">
        <v>1485</v>
      </c>
      <c r="D90" s="37" t="s">
        <v>88</v>
      </c>
      <c r="E90" s="37">
        <v>500</v>
      </c>
    </row>
    <row r="91" spans="1:5" ht="15.75" thickBot="1" x14ac:dyDescent="0.3">
      <c r="A91" s="40"/>
      <c r="B91" s="40"/>
      <c r="C91" s="40">
        <v>1485</v>
      </c>
      <c r="D91" s="40"/>
      <c r="E91" s="40">
        <v>500</v>
      </c>
    </row>
    <row r="92" spans="1:5" s="41" customFormat="1" ht="15.75" thickBot="1" x14ac:dyDescent="0.3">
      <c r="A92" s="37" t="s">
        <v>42</v>
      </c>
      <c r="B92" s="37"/>
      <c r="C92" s="37">
        <v>3729.18</v>
      </c>
      <c r="D92" s="37" t="s">
        <v>33</v>
      </c>
      <c r="E92" s="37">
        <v>6</v>
      </c>
    </row>
    <row r="93" spans="1:5" ht="15.75" thickBot="1" x14ac:dyDescent="0.3">
      <c r="A93" s="40"/>
      <c r="B93" s="40"/>
      <c r="C93" s="40">
        <v>3729.18</v>
      </c>
      <c r="D93" s="40"/>
      <c r="E93" s="40">
        <v>6</v>
      </c>
    </row>
    <row r="94" spans="1:5" s="41" customFormat="1" ht="15.75" thickBot="1" x14ac:dyDescent="0.3">
      <c r="A94" s="37" t="s">
        <v>89</v>
      </c>
      <c r="B94" s="37"/>
      <c r="C94" s="37">
        <v>1096</v>
      </c>
      <c r="D94" s="37" t="s">
        <v>35</v>
      </c>
      <c r="E94" s="37">
        <v>1</v>
      </c>
    </row>
    <row r="95" spans="1:5" ht="15.75" thickBot="1" x14ac:dyDescent="0.3">
      <c r="A95" s="40"/>
      <c r="B95" s="40"/>
      <c r="C95" s="40">
        <v>1096</v>
      </c>
      <c r="D95" s="40"/>
      <c r="E95" s="40">
        <v>1</v>
      </c>
    </row>
    <row r="96" spans="1:5" ht="15.75" thickBot="1" x14ac:dyDescent="0.3">
      <c r="A96" s="40"/>
      <c r="B96" s="40"/>
      <c r="C96" s="40">
        <v>639735.97</v>
      </c>
      <c r="D96" s="40"/>
      <c r="E96" s="40">
        <v>419629.48000000004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2019-02-14T05:35:59Z</cp:lastPrinted>
  <dcterms:created xsi:type="dcterms:W3CDTF">2016-03-18T02:51:51Z</dcterms:created>
  <dcterms:modified xsi:type="dcterms:W3CDTF">2021-03-05T00:26:40Z</dcterms:modified>
</cp:coreProperties>
</file>