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Лист1!$A$1:$E$91</definedName>
  </definedNames>
  <calcPr calcId="145621"/>
</workbook>
</file>

<file path=xl/calcChain.xml><?xml version="1.0" encoding="utf-8"?>
<calcChain xmlns="http://schemas.openxmlformats.org/spreadsheetml/2006/main">
  <c r="C10" i="1" l="1"/>
  <c r="C72" i="1"/>
  <c r="C66" i="3"/>
  <c r="C64" i="2" l="1"/>
  <c r="B61" i="1" l="1"/>
  <c r="B62" i="1"/>
  <c r="C62" i="1"/>
  <c r="C18" i="1"/>
  <c r="C7" i="1"/>
  <c r="C71" i="1"/>
  <c r="C68" i="1"/>
  <c r="C66" i="1"/>
  <c r="C36" i="1"/>
  <c r="C27" i="1"/>
  <c r="C20" i="1"/>
  <c r="C15" i="1"/>
  <c r="C12" i="1"/>
  <c r="C9" i="1"/>
  <c r="C8" i="1" s="1"/>
  <c r="C87" i="1"/>
  <c r="C86" i="1" s="1"/>
  <c r="C88" i="1" l="1"/>
  <c r="B87" i="1"/>
  <c r="B72" i="1"/>
  <c r="B71" i="1"/>
  <c r="B68" i="1"/>
  <c r="B67" i="1"/>
  <c r="B66" i="1"/>
  <c r="B65" i="1"/>
  <c r="B36" i="1"/>
  <c r="C89" i="1" l="1"/>
  <c r="C90" i="1" s="1"/>
  <c r="C91" i="1" s="1"/>
  <c r="F88" i="1"/>
  <c r="B18" i="1"/>
  <c r="B15" i="1"/>
  <c r="B12" i="1"/>
  <c r="B88" i="1" l="1"/>
</calcChain>
</file>

<file path=xl/sharedStrings.xml><?xml version="1.0" encoding="utf-8"?>
<sst xmlns="http://schemas.openxmlformats.org/spreadsheetml/2006/main" count="416" uniqueCount="115">
  <si>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</si>
  <si>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</si>
  <si>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</si>
  <si>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</si>
  <si>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</si>
  <si>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</si>
  <si>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</si>
  <si>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</si>
  <si>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</si>
  <si>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</si>
  <si>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</si>
  <si>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</si>
  <si>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</si>
  <si>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</si>
  <si>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</si>
  <si>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</si>
  <si>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</si>
  <si>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</si>
  <si>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</si>
  <si>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</si>
  <si>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</si>
  <si>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</si>
  <si>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</si>
  <si>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</si>
  <si>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</si>
  <si>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</si>
  <si>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</si>
  <si>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</si>
  <si>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дом</t>
  </si>
  <si>
    <t>Выезд а/машины по заявке</t>
  </si>
  <si>
    <t>выезд</t>
  </si>
  <si>
    <t>Закрытие и открытие стояков</t>
  </si>
  <si>
    <t>1 стояк</t>
  </si>
  <si>
    <t>Адрес: ул. Забайкальского рабочего, д. 38</t>
  </si>
  <si>
    <t>1 дом</t>
  </si>
  <si>
    <t>Кол-во</t>
  </si>
  <si>
    <t>Ед.изм</t>
  </si>
  <si>
    <t>Наименование работ</t>
  </si>
  <si>
    <t>Доходы по дому:</t>
  </si>
  <si>
    <t>Расходы по снятию показаний с ИПУ по электроэнергии</t>
  </si>
  <si>
    <t>15. Прочая работа (услуга)</t>
  </si>
  <si>
    <t>шт.</t>
  </si>
  <si>
    <t>Замена электрической лампы накаливания</t>
  </si>
  <si>
    <t>Осмотр подвала</t>
  </si>
  <si>
    <t>Смена вентиля до 20 мм</t>
  </si>
  <si>
    <t>Установка светильников с датчиком на движение</t>
  </si>
  <si>
    <t>регулировка теплоносителя</t>
  </si>
  <si>
    <t>смена труб ГВС и ХВС д.32 ПП</t>
  </si>
  <si>
    <t>руб.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</si>
  <si>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</si>
  <si>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</si>
  <si>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</si>
  <si>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</si>
  <si>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 xml:space="preserve">Всего доходов на дому за 2020 г. </t>
  </si>
  <si>
    <t>Управление жилым фондом 1,2 кв. 2020г. К=0,6;0,8;0,85;0,9;1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</si>
  <si>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</si>
  <si>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</si>
  <si>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</si>
  <si>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</si>
  <si>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Управление жилым фондом 3,4 кв. 2020г. К=0,6;0,8;0,85;0,9;1</t>
  </si>
  <si>
    <t>Уборка МОП 1,2 кв. 2020 г. К=0,9;1</t>
  </si>
  <si>
    <t>Уборка МОП 3,4 кв. 2020 г. К=0,9;1</t>
  </si>
  <si>
    <t>Вывоз ТКО 1,2 кв. 2020 г. К=0,6;0,8;0,85;0,9;1</t>
  </si>
  <si>
    <t>Гор.вода потр.при содер.общего имущ.в МКД1,2 кв.2020 10-16эт.К=0,85;0,</t>
  </si>
  <si>
    <t>Гор.вода потр.при содер.общего имущ.в МКД3,4 кв.2020 10-16эт.К=0,9;1</t>
  </si>
  <si>
    <t>Хол.вода потр.при содер.общ.имущ.в МКД 1,2 кв.2020г.10-16эт.К=0,85;0,9</t>
  </si>
  <si>
    <t>Хол.вода потр.при содер.общ.имущ.в МКД 3,4 кв.2020г. 10-16эт.К=0,9;1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</si>
  <si>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</si>
  <si>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</si>
  <si>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Содержание,экспл.и ремонт лифтового хоз-ва 1,2 кв. 2020 г.К=0,9;1</t>
  </si>
  <si>
    <t>Содержание,экспл.и ремонт лифтового хоз-ва 3,4 кв. 2020 г.К=0,9;1</t>
  </si>
  <si>
    <t>Содержание ДРС 1,2 кв. 2020 г. коэф. 0,85;0,9;1</t>
  </si>
  <si>
    <t>Содержание ДРС 3,4 кв. 2020 г. коэф.0,8;0,85;0,9;1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</si>
  <si>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</si>
  <si>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</si>
  <si>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К=0,85;0,9;1</t>
  </si>
  <si>
    <t>Уборка придомовой территории 3,4 кв. 2020 г. К=0,9;1</t>
  </si>
  <si>
    <t>Ремонт металлического забора</t>
  </si>
  <si>
    <t>Установка качели балансир</t>
  </si>
  <si>
    <t>Установка штакетного забора</t>
  </si>
  <si>
    <t>пролет</t>
  </si>
  <si>
    <t>установка елок во дворы домов</t>
  </si>
  <si>
    <t>Закрытие задвижек,отк-е сбросников перед опр-кой,от-е задвиж после опр</t>
  </si>
  <si>
    <t>Закрытие и открытие стояков водоснабжения с использованием а/м ИЖ</t>
  </si>
  <si>
    <t>Замена врезки в квартире в металле</t>
  </si>
  <si>
    <t>Осмотр сантех. оборудования</t>
  </si>
  <si>
    <t>Отключение отопления</t>
  </si>
  <si>
    <t>Прочистка труб водоснабжения</t>
  </si>
  <si>
    <t>Прочистка труб ливневой канализации</t>
  </si>
  <si>
    <t>Ремонт вентелей до 32 д.</t>
  </si>
  <si>
    <t>Изготовление и установка штакетного забора</t>
  </si>
  <si>
    <t>Копка ям глубиной до 0,7 м с последующим бетонированием для детской пл</t>
  </si>
  <si>
    <t>Ремонт скамейки (с добавлением доски)</t>
  </si>
  <si>
    <t>Сброс воздуха со стояков отопления с использованием а/м газель</t>
  </si>
  <si>
    <t>Смена врезки/сборки без сварочных работ</t>
  </si>
  <si>
    <t>Смена задвижек д.100</t>
  </si>
  <si>
    <t>Смена задвижек д.50</t>
  </si>
  <si>
    <t>Смена задвижек д.80</t>
  </si>
  <si>
    <t>Смена труб ХВС д.32</t>
  </si>
  <si>
    <t>1м</t>
  </si>
  <si>
    <t>Устранение свищей хомутами</t>
  </si>
  <si>
    <t>смена труб ГВС и ХВС  д.20 ПП</t>
  </si>
  <si>
    <t>Установка с изготовлением металл. зонта на стояк канализации д. 200</t>
  </si>
  <si>
    <t>Демонтаж металлических урн</t>
  </si>
  <si>
    <t>Замена электропатрона с материалами при закрытой арматуре</t>
  </si>
  <si>
    <t>Замена электропатрона с материалами при открытой арматуре</t>
  </si>
  <si>
    <t>Промазывание стыков ливневой канализации</t>
  </si>
  <si>
    <t>Ремонт кровли с использованием  мастики "сазиласт"</t>
  </si>
  <si>
    <t>шт</t>
  </si>
  <si>
    <t>Установка урн у подъездов</t>
  </si>
  <si>
    <t xml:space="preserve">Накопительная по работам за период c  01.01.2020 по  31.12.2020 г.                                                                                   </t>
  </si>
  <si>
    <t xml:space="preserve">По адресу ЗАБАЙКАЛЬСКОГО РАБОЧЕГО ул. д.38                             </t>
  </si>
  <si>
    <t>Cуммa</t>
  </si>
  <si>
    <t>покраска детской площадки</t>
  </si>
  <si>
    <t>посадка саженцев кустарника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</si>
</sst>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  <numFmt numFmtId="166" formatCode="_-* #&quot; &quot;##0.00_-;\-* #&quot; &quot;##0.0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0" fontId="3" fillId="4" borderId="2" xfId="0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left" vertical="center" wrapText="1"/>
    </xf>
    <xf numFmtId="164" fontId="8" fillId="4" borderId="2" xfId="1" applyNumberFormat="1" applyFont="1" applyFill="1" applyBorder="1" applyAlignment="1">
      <alignment horizontal="center" vertical="center" wrapText="1"/>
    </xf>
    <xf numFmtId="43" fontId="8" fillId="4" borderId="2" xfId="2" applyFont="1" applyFill="1" applyBorder="1" applyAlignment="1">
      <alignment horizontal="center" vertical="center" wrapText="1"/>
    </xf>
    <xf numFmtId="43" fontId="9" fillId="4" borderId="2" xfId="2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43" fontId="7" fillId="4" borderId="2" xfId="2" applyFont="1" applyFill="1" applyBorder="1" applyAlignment="1">
      <alignment horizontal="center" vertical="center" wrapText="1"/>
    </xf>
    <xf numFmtId="43" fontId="3" fillId="4" borderId="2" xfId="2" applyFont="1" applyFill="1" applyBorder="1" applyAlignment="1">
      <alignment horizontal="center" vertical="center" wrapText="1"/>
    </xf>
    <xf numFmtId="43" fontId="2" fillId="4" borderId="2" xfId="2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43" fontId="5" fillId="4" borderId="2" xfId="2" applyFont="1" applyFill="1" applyBorder="1" applyAlignment="1">
      <alignment horizontal="center" vertical="center" wrapText="1"/>
    </xf>
    <xf numFmtId="0" fontId="2" fillId="4" borderId="2" xfId="0" applyFont="1" applyFill="1" applyBorder="1"/>
    <xf numFmtId="43" fontId="3" fillId="4" borderId="2" xfId="2" applyFont="1" applyFill="1" applyBorder="1" applyAlignment="1">
      <alignment horizontal="center"/>
    </xf>
    <xf numFmtId="43" fontId="2" fillId="4" borderId="2" xfId="2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 vertical="center"/>
    </xf>
    <xf numFmtId="43" fontId="3" fillId="4" borderId="2" xfId="2" applyFont="1" applyFill="1" applyBorder="1" applyAlignment="1">
      <alignment horizontal="center" vertical="center"/>
    </xf>
    <xf numFmtId="43" fontId="2" fillId="4" borderId="2" xfId="2" applyFont="1" applyFill="1" applyBorder="1" applyAlignment="1">
      <alignment horizontal="center" vertical="center"/>
    </xf>
    <xf numFmtId="43" fontId="5" fillId="4" borderId="2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164" fontId="3" fillId="4" borderId="2" xfId="2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/>
    <xf numFmtId="43" fontId="2" fillId="4" borderId="0" xfId="2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43" fontId="3" fillId="4" borderId="0" xfId="2" applyFont="1" applyFill="1" applyBorder="1" applyAlignment="1">
      <alignment horizontal="center" vertical="center" wrapText="1"/>
    </xf>
    <xf numFmtId="43" fontId="2" fillId="4" borderId="0" xfId="2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43" fontId="5" fillId="4" borderId="0" xfId="2" applyFont="1" applyFill="1" applyBorder="1" applyAlignment="1">
      <alignment horizontal="center" vertical="center" wrapText="1"/>
    </xf>
    <xf numFmtId="164" fontId="3" fillId="4" borderId="0" xfId="2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43" fontId="2" fillId="4" borderId="0" xfId="2" applyFont="1" applyFill="1" applyAlignment="1">
      <alignment horizontal="center" vertical="center" wrapText="1"/>
    </xf>
    <xf numFmtId="0" fontId="7" fillId="4" borderId="2" xfId="1" applyFont="1" applyFill="1" applyBorder="1" applyAlignment="1">
      <alignment horizontal="left" vertic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164" fontId="5" fillId="4" borderId="2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3" fillId="4" borderId="2" xfId="0" applyFont="1" applyFill="1" applyBorder="1" applyAlignment="1">
      <alignment vertical="center"/>
    </xf>
    <xf numFmtId="43" fontId="3" fillId="4" borderId="2" xfId="0" applyNumberFormat="1" applyFont="1" applyFill="1" applyBorder="1" applyAlignment="1">
      <alignment vertical="center"/>
    </xf>
    <xf numFmtId="0" fontId="0" fillId="0" borderId="0" xfId="0"/>
    <xf numFmtId="0" fontId="10" fillId="0" borderId="3" xfId="0" applyFont="1" applyFill="1" applyBorder="1" applyAlignment="1">
      <alignment horizontal="center" vertical="center" wrapText="1"/>
    </xf>
    <xf numFmtId="43" fontId="7" fillId="4" borderId="2" xfId="2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0" fontId="6" fillId="4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3" fontId="2" fillId="4" borderId="2" xfId="2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49" fontId="0" fillId="6" borderId="3" xfId="0" applyNumberFormat="1" applyFill="1" applyBorder="1"/>
    <xf numFmtId="165" fontId="0" fillId="6" borderId="3" xfId="0" applyNumberFormat="1" applyFill="1" applyBorder="1"/>
    <xf numFmtId="0" fontId="0" fillId="6" borderId="0" xfId="0" applyFill="1"/>
    <xf numFmtId="165" fontId="10" fillId="0" borderId="3" xfId="0" applyNumberFormat="1" applyFont="1" applyFill="1" applyBorder="1"/>
    <xf numFmtId="166" fontId="0" fillId="0" borderId="3" xfId="0" applyNumberFormat="1" applyFill="1" applyBorder="1"/>
    <xf numFmtId="166" fontId="10" fillId="0" borderId="3" xfId="0" applyNumberFormat="1" applyFont="1" applyFill="1" applyBorder="1"/>
    <xf numFmtId="166" fontId="0" fillId="5" borderId="3" xfId="0" applyNumberFormat="1" applyFill="1" applyBorder="1"/>
    <xf numFmtId="165" fontId="0" fillId="4" borderId="3" xfId="0" applyNumberFormat="1" applyFill="1" applyBorder="1"/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6/&#1079;&#1072;&#1073;%20&#1088;&#1072;&#1073;&#1086;&#1095;&#1077;&#1075;&#1086;%203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4">
          <cell r="C64">
            <v>843388.60999999987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topLeftCell="A76" workbookViewId="0">
      <selection sqref="A1:E91"/>
    </sheetView>
  </sheetViews>
  <sheetFormatPr defaultRowHeight="15" outlineLevelRow="2" x14ac:dyDescent="0.25"/>
  <cols>
    <col min="1" max="1" width="59.5703125" style="39" customWidth="1"/>
    <col min="2" max="2" width="15.5703125" style="40" hidden="1" customWidth="1"/>
    <col min="3" max="3" width="17.42578125" style="41" customWidth="1"/>
    <col min="4" max="4" width="9.28515625" style="41" customWidth="1"/>
    <col min="5" max="5" width="14.42578125" style="41" customWidth="1"/>
    <col min="6" max="6" width="17.28515625" style="1" customWidth="1"/>
    <col min="7" max="16384" width="9.140625" style="1"/>
  </cols>
  <sheetData>
    <row r="1" spans="1:6" ht="46.5" customHeight="1" x14ac:dyDescent="0.25">
      <c r="A1" s="54" t="s">
        <v>8</v>
      </c>
      <c r="B1" s="54"/>
      <c r="C1" s="54"/>
      <c r="D1" s="54"/>
      <c r="E1" s="54"/>
    </row>
    <row r="2" spans="1:6" ht="17.25" customHeight="1" x14ac:dyDescent="0.25">
      <c r="A2" s="4" t="s">
        <v>33</v>
      </c>
      <c r="B2" s="5" t="s">
        <v>7</v>
      </c>
      <c r="C2" s="56" t="s">
        <v>49</v>
      </c>
      <c r="D2" s="56"/>
      <c r="E2" s="56"/>
    </row>
    <row r="3" spans="1:6" ht="57" x14ac:dyDescent="0.25">
      <c r="A3" s="6" t="s">
        <v>3</v>
      </c>
      <c r="B3" s="7" t="s">
        <v>0</v>
      </c>
      <c r="C3" s="8" t="s">
        <v>22</v>
      </c>
      <c r="D3" s="9" t="s">
        <v>1</v>
      </c>
      <c r="E3" s="8" t="s">
        <v>2</v>
      </c>
    </row>
    <row r="4" spans="1:6" x14ac:dyDescent="0.25">
      <c r="A4" s="57" t="s">
        <v>38</v>
      </c>
      <c r="B4" s="58"/>
      <c r="C4" s="58"/>
      <c r="D4" s="58"/>
      <c r="E4" s="59"/>
    </row>
    <row r="5" spans="1:6" ht="18" customHeight="1" x14ac:dyDescent="0.25">
      <c r="A5" s="6" t="s">
        <v>50</v>
      </c>
      <c r="B5" s="7"/>
      <c r="C5" s="8">
        <v>1374007.24</v>
      </c>
      <c r="D5" s="51" t="s">
        <v>48</v>
      </c>
      <c r="E5" s="8"/>
    </row>
    <row r="6" spans="1:6" ht="16.5" customHeight="1" x14ac:dyDescent="0.25">
      <c r="A6" s="6" t="s">
        <v>51</v>
      </c>
      <c r="B6" s="7"/>
      <c r="C6" s="8">
        <v>1366100.69</v>
      </c>
      <c r="D6" s="51" t="s">
        <v>48</v>
      </c>
      <c r="E6" s="8"/>
    </row>
    <row r="7" spans="1:6" x14ac:dyDescent="0.25">
      <c r="A7" s="6" t="s">
        <v>52</v>
      </c>
      <c r="B7" s="7"/>
      <c r="C7" s="8">
        <f>C6-C5</f>
        <v>-7906.5500000000466</v>
      </c>
      <c r="D7" s="51" t="s">
        <v>48</v>
      </c>
      <c r="E7" s="8"/>
    </row>
    <row r="8" spans="1:6" x14ac:dyDescent="0.25">
      <c r="A8" s="6" t="s">
        <v>9</v>
      </c>
      <c r="B8" s="7"/>
      <c r="C8" s="8">
        <f>C9</f>
        <v>13572</v>
      </c>
      <c r="D8" s="51" t="s">
        <v>48</v>
      </c>
      <c r="E8" s="8"/>
    </row>
    <row r="9" spans="1:6" x14ac:dyDescent="0.25">
      <c r="A9" s="42" t="s">
        <v>10</v>
      </c>
      <c r="B9" s="43"/>
      <c r="C9" s="12">
        <f>531*12+600*12</f>
        <v>13572</v>
      </c>
      <c r="D9" s="51" t="s">
        <v>48</v>
      </c>
      <c r="E9" s="12"/>
    </row>
    <row r="10" spans="1:6" x14ac:dyDescent="0.25">
      <c r="A10" s="10" t="s">
        <v>53</v>
      </c>
      <c r="B10" s="11"/>
      <c r="C10" s="8">
        <f>C5+C8-C9</f>
        <v>1374007.24</v>
      </c>
      <c r="D10" s="51" t="s">
        <v>48</v>
      </c>
      <c r="E10" s="12"/>
    </row>
    <row r="11" spans="1:6" x14ac:dyDescent="0.25">
      <c r="A11" s="55" t="s">
        <v>11</v>
      </c>
      <c r="B11" s="55"/>
      <c r="C11" s="55"/>
      <c r="D11" s="55"/>
      <c r="E11" s="55"/>
    </row>
    <row r="12" spans="1:6" ht="29.25" thickBot="1" x14ac:dyDescent="0.3">
      <c r="A12" s="4" t="s">
        <v>13</v>
      </c>
      <c r="B12" s="5" t="e">
        <f>#REF!</f>
        <v>#REF!</v>
      </c>
      <c r="C12" s="13">
        <f>C13+C14</f>
        <v>206501.62</v>
      </c>
      <c r="D12" s="14"/>
      <c r="E12" s="14"/>
      <c r="F12" s="2"/>
    </row>
    <row r="13" spans="1:6" s="49" customFormat="1" ht="15.75" thickBot="1" x14ac:dyDescent="0.3">
      <c r="A13" s="52" t="s">
        <v>54</v>
      </c>
      <c r="B13" s="52"/>
      <c r="C13" s="53">
        <v>101075.76</v>
      </c>
      <c r="D13" s="52" t="s">
        <v>5</v>
      </c>
      <c r="E13" s="53">
        <v>25588.799999999999</v>
      </c>
    </row>
    <row r="14" spans="1:6" s="49" customFormat="1" ht="15.75" thickBot="1" x14ac:dyDescent="0.3">
      <c r="A14" s="52" t="s">
        <v>59</v>
      </c>
      <c r="B14" s="52"/>
      <c r="C14" s="53">
        <v>105425.86</v>
      </c>
      <c r="D14" s="52" t="s">
        <v>4</v>
      </c>
      <c r="E14" s="53">
        <v>25588.799999999999</v>
      </c>
    </row>
    <row r="15" spans="1:6" ht="29.25" thickBot="1" x14ac:dyDescent="0.3">
      <c r="A15" s="4" t="s">
        <v>14</v>
      </c>
      <c r="B15" s="5" t="e">
        <f>#REF!</f>
        <v>#REF!</v>
      </c>
      <c r="C15" s="13">
        <f>C16+C17</f>
        <v>97526.17</v>
      </c>
      <c r="D15" s="14"/>
      <c r="E15" s="14"/>
    </row>
    <row r="16" spans="1:6" s="49" customFormat="1" ht="15.75" thickBot="1" x14ac:dyDescent="0.3">
      <c r="A16" s="52" t="s">
        <v>60</v>
      </c>
      <c r="B16" s="52"/>
      <c r="C16" s="53">
        <v>45293.599999999999</v>
      </c>
      <c r="D16" s="52" t="s">
        <v>4</v>
      </c>
      <c r="E16" s="53">
        <v>25589.599999999999</v>
      </c>
    </row>
    <row r="17" spans="1:7" s="49" customFormat="1" ht="15.75" thickBot="1" x14ac:dyDescent="0.3">
      <c r="A17" s="52" t="s">
        <v>61</v>
      </c>
      <c r="B17" s="52"/>
      <c r="C17" s="53">
        <v>52232.57</v>
      </c>
      <c r="D17" s="52" t="s">
        <v>4</v>
      </c>
      <c r="E17" s="53">
        <v>25604.2</v>
      </c>
    </row>
    <row r="18" spans="1:7" ht="29.25" thickBot="1" x14ac:dyDescent="0.3">
      <c r="A18" s="4" t="s">
        <v>15</v>
      </c>
      <c r="B18" s="15" t="e">
        <f>#REF!+#REF!</f>
        <v>#REF!</v>
      </c>
      <c r="C18" s="13">
        <f>C19</f>
        <v>8859.7900000000009</v>
      </c>
      <c r="D18" s="16"/>
      <c r="E18" s="14"/>
    </row>
    <row r="19" spans="1:7" s="49" customFormat="1" ht="15.75" thickBot="1" x14ac:dyDescent="0.3">
      <c r="A19" s="52" t="s">
        <v>62</v>
      </c>
      <c r="B19" s="52"/>
      <c r="C19" s="53">
        <v>8859.7900000000009</v>
      </c>
      <c r="D19" s="52" t="s">
        <v>12</v>
      </c>
      <c r="E19" s="53">
        <v>137</v>
      </c>
    </row>
    <row r="20" spans="1:7" ht="43.5" thickBot="1" x14ac:dyDescent="0.3">
      <c r="A20" s="4" t="s">
        <v>16</v>
      </c>
      <c r="B20" s="5"/>
      <c r="C20" s="13">
        <f>SUM(C21:C26)</f>
        <v>75998.75</v>
      </c>
      <c r="D20" s="14"/>
      <c r="E20" s="14"/>
    </row>
    <row r="21" spans="1:7" s="49" customFormat="1" ht="15.75" thickBot="1" x14ac:dyDescent="0.3">
      <c r="A21" s="52" t="s">
        <v>63</v>
      </c>
      <c r="B21" s="52"/>
      <c r="C21" s="53">
        <v>3070.66</v>
      </c>
      <c r="D21" s="52" t="s">
        <v>4</v>
      </c>
      <c r="E21" s="53">
        <v>25588.799999999999</v>
      </c>
    </row>
    <row r="22" spans="1:7" s="49" customFormat="1" ht="15.75" thickBot="1" x14ac:dyDescent="0.3">
      <c r="A22" s="52" t="s">
        <v>64</v>
      </c>
      <c r="B22" s="52"/>
      <c r="C22" s="53">
        <v>2814.77</v>
      </c>
      <c r="D22" s="52" t="s">
        <v>4</v>
      </c>
      <c r="E22" s="53">
        <v>25588.799999999999</v>
      </c>
    </row>
    <row r="23" spans="1:7" s="49" customFormat="1" ht="15.75" thickBot="1" x14ac:dyDescent="0.3">
      <c r="A23" s="52" t="s">
        <v>65</v>
      </c>
      <c r="B23" s="52"/>
      <c r="C23" s="53">
        <v>2558.88</v>
      </c>
      <c r="D23" s="52" t="s">
        <v>4</v>
      </c>
      <c r="E23" s="53">
        <v>25588.799999999999</v>
      </c>
    </row>
    <row r="24" spans="1:7" s="49" customFormat="1" ht="15.75" thickBot="1" x14ac:dyDescent="0.3">
      <c r="A24" s="52" t="s">
        <v>66</v>
      </c>
      <c r="B24" s="52"/>
      <c r="C24" s="53">
        <v>2558.88</v>
      </c>
      <c r="D24" s="52" t="s">
        <v>4</v>
      </c>
      <c r="E24" s="53">
        <v>25588.799999999999</v>
      </c>
    </row>
    <row r="25" spans="1:7" s="49" customFormat="1" ht="15.75" thickBot="1" x14ac:dyDescent="0.3">
      <c r="A25" s="52" t="s">
        <v>67</v>
      </c>
      <c r="B25" s="52"/>
      <c r="C25" s="53">
        <v>32497.78</v>
      </c>
      <c r="D25" s="52" t="s">
        <v>4</v>
      </c>
      <c r="E25" s="53">
        <v>25588.799999999999</v>
      </c>
    </row>
    <row r="26" spans="1:7" s="49" customFormat="1" ht="15.75" thickBot="1" x14ac:dyDescent="0.3">
      <c r="A26" s="52" t="s">
        <v>68</v>
      </c>
      <c r="B26" s="52"/>
      <c r="C26" s="53">
        <v>32497.78</v>
      </c>
      <c r="D26" s="52" t="s">
        <v>4</v>
      </c>
      <c r="E26" s="53">
        <v>25588.799999999999</v>
      </c>
    </row>
    <row r="27" spans="1:7" ht="43.5" outlineLevel="1" thickBot="1" x14ac:dyDescent="0.3">
      <c r="A27" s="4" t="s">
        <v>17</v>
      </c>
      <c r="B27" s="17"/>
      <c r="C27" s="18">
        <f>SUM(C28:C35)</f>
        <v>12938.349999999999</v>
      </c>
      <c r="D27" s="19"/>
      <c r="E27" s="19"/>
      <c r="F27" s="2"/>
      <c r="G27" s="2"/>
    </row>
    <row r="28" spans="1:7" s="49" customFormat="1" ht="15.75" thickBot="1" x14ac:dyDescent="0.3">
      <c r="A28" s="52" t="s">
        <v>103</v>
      </c>
      <c r="B28" s="52"/>
      <c r="C28" s="53">
        <v>282</v>
      </c>
      <c r="D28" s="52" t="s">
        <v>41</v>
      </c>
      <c r="E28" s="53">
        <v>3</v>
      </c>
    </row>
    <row r="29" spans="1:7" s="49" customFormat="1" ht="15.75" thickBot="1" x14ac:dyDescent="0.3">
      <c r="A29" s="52" t="s">
        <v>42</v>
      </c>
      <c r="B29" s="52"/>
      <c r="C29" s="53">
        <v>158.80000000000001</v>
      </c>
      <c r="D29" s="52" t="s">
        <v>41</v>
      </c>
      <c r="E29" s="53">
        <v>2</v>
      </c>
    </row>
    <row r="30" spans="1:7" s="49" customFormat="1" ht="15.75" thickBot="1" x14ac:dyDescent="0.3">
      <c r="A30" s="52" t="s">
        <v>104</v>
      </c>
      <c r="B30" s="52"/>
      <c r="C30" s="53">
        <v>222.82</v>
      </c>
      <c r="D30" s="52" t="s">
        <v>41</v>
      </c>
      <c r="E30" s="53">
        <v>1</v>
      </c>
    </row>
    <row r="31" spans="1:7" s="49" customFormat="1" ht="15.75" thickBot="1" x14ac:dyDescent="0.3">
      <c r="A31" s="52" t="s">
        <v>105</v>
      </c>
      <c r="B31" s="52"/>
      <c r="C31" s="53">
        <v>230.61</v>
      </c>
      <c r="D31" s="52" t="s">
        <v>41</v>
      </c>
      <c r="E31" s="53">
        <v>1</v>
      </c>
    </row>
    <row r="32" spans="1:7" s="49" customFormat="1" ht="15.75" thickBot="1" x14ac:dyDescent="0.3">
      <c r="A32" s="52" t="s">
        <v>106</v>
      </c>
      <c r="B32" s="52"/>
      <c r="C32" s="53">
        <v>3141</v>
      </c>
      <c r="D32" s="52" t="s">
        <v>41</v>
      </c>
      <c r="E32" s="53">
        <v>2</v>
      </c>
    </row>
    <row r="33" spans="1:5" s="49" customFormat="1" ht="15.75" thickBot="1" x14ac:dyDescent="0.3">
      <c r="A33" s="52" t="s">
        <v>107</v>
      </c>
      <c r="B33" s="52"/>
      <c r="C33" s="53">
        <v>5114.3999999999996</v>
      </c>
      <c r="D33" s="52" t="s">
        <v>5</v>
      </c>
      <c r="E33" s="53">
        <v>30</v>
      </c>
    </row>
    <row r="34" spans="1:5" s="49" customFormat="1" ht="15.75" thickBot="1" x14ac:dyDescent="0.3">
      <c r="A34" s="52" t="s">
        <v>45</v>
      </c>
      <c r="B34" s="52"/>
      <c r="C34" s="53">
        <v>2065.6999999999998</v>
      </c>
      <c r="D34" s="52" t="s">
        <v>108</v>
      </c>
      <c r="E34" s="53">
        <v>2</v>
      </c>
    </row>
    <row r="35" spans="1:5" s="49" customFormat="1" ht="15.75" thickBot="1" x14ac:dyDescent="0.3">
      <c r="A35" s="52" t="s">
        <v>109</v>
      </c>
      <c r="B35" s="52"/>
      <c r="C35" s="53">
        <v>1723.02</v>
      </c>
      <c r="D35" s="52" t="s">
        <v>41</v>
      </c>
      <c r="E35" s="53">
        <v>6</v>
      </c>
    </row>
    <row r="36" spans="1:5" s="3" customFormat="1" ht="57.75" outlineLevel="2" thickBot="1" x14ac:dyDescent="0.3">
      <c r="A36" s="4" t="s">
        <v>18</v>
      </c>
      <c r="B36" s="20" t="e">
        <f>SUM(#REF!)</f>
        <v>#REF!</v>
      </c>
      <c r="C36" s="21">
        <f>SUM(C37:C60)</f>
        <v>68069.209999999992</v>
      </c>
      <c r="D36" s="22"/>
      <c r="E36" s="22"/>
    </row>
    <row r="37" spans="1:5" s="49" customFormat="1" ht="15.75" thickBot="1" x14ac:dyDescent="0.3">
      <c r="A37" s="52" t="s">
        <v>29</v>
      </c>
      <c r="B37" s="52"/>
      <c r="C37" s="53">
        <v>5104.3500000000004</v>
      </c>
      <c r="D37" s="52" t="s">
        <v>30</v>
      </c>
      <c r="E37" s="53">
        <v>9</v>
      </c>
    </row>
    <row r="38" spans="1:5" s="49" customFormat="1" ht="15.75" thickBot="1" x14ac:dyDescent="0.3">
      <c r="A38" s="52" t="s">
        <v>82</v>
      </c>
      <c r="B38" s="52"/>
      <c r="C38" s="53">
        <v>491.52</v>
      </c>
      <c r="D38" s="52" t="s">
        <v>28</v>
      </c>
      <c r="E38" s="53">
        <v>1</v>
      </c>
    </row>
    <row r="39" spans="1:5" s="49" customFormat="1" ht="15.75" thickBot="1" x14ac:dyDescent="0.3">
      <c r="A39" s="52" t="s">
        <v>31</v>
      </c>
      <c r="B39" s="52"/>
      <c r="C39" s="53">
        <v>1618.72</v>
      </c>
      <c r="D39" s="52" t="s">
        <v>32</v>
      </c>
      <c r="E39" s="53">
        <v>2</v>
      </c>
    </row>
    <row r="40" spans="1:5" s="49" customFormat="1" ht="15.75" thickBot="1" x14ac:dyDescent="0.3">
      <c r="A40" s="52" t="s">
        <v>83</v>
      </c>
      <c r="B40" s="52"/>
      <c r="C40" s="53">
        <v>409.36</v>
      </c>
      <c r="D40" s="52" t="s">
        <v>32</v>
      </c>
      <c r="E40" s="53">
        <v>1</v>
      </c>
    </row>
    <row r="41" spans="1:5" s="49" customFormat="1" ht="15.75" thickBot="1" x14ac:dyDescent="0.3">
      <c r="A41" s="52" t="s">
        <v>84</v>
      </c>
      <c r="B41" s="52"/>
      <c r="C41" s="53">
        <v>958.06</v>
      </c>
      <c r="D41" s="52" t="s">
        <v>41</v>
      </c>
      <c r="E41" s="53">
        <v>1</v>
      </c>
    </row>
    <row r="42" spans="1:5" s="49" customFormat="1" ht="15.75" thickBot="1" x14ac:dyDescent="0.3">
      <c r="A42" s="52" t="s">
        <v>43</v>
      </c>
      <c r="B42" s="52"/>
      <c r="C42" s="53">
        <v>1525.72</v>
      </c>
      <c r="D42" s="52" t="s">
        <v>34</v>
      </c>
      <c r="E42" s="53">
        <v>4</v>
      </c>
    </row>
    <row r="43" spans="1:5" s="49" customFormat="1" ht="15.75" thickBot="1" x14ac:dyDescent="0.3">
      <c r="A43" s="52" t="s">
        <v>85</v>
      </c>
      <c r="B43" s="52"/>
      <c r="C43" s="53">
        <v>597.87</v>
      </c>
      <c r="D43" s="52" t="s">
        <v>41</v>
      </c>
      <c r="E43" s="53">
        <v>3</v>
      </c>
    </row>
    <row r="44" spans="1:5" s="49" customFormat="1" ht="15.75" thickBot="1" x14ac:dyDescent="0.3">
      <c r="A44" s="52" t="s">
        <v>86</v>
      </c>
      <c r="B44" s="52"/>
      <c r="C44" s="53">
        <v>1117.43</v>
      </c>
      <c r="D44" s="52" t="s">
        <v>41</v>
      </c>
      <c r="E44" s="53">
        <v>1</v>
      </c>
    </row>
    <row r="45" spans="1:5" s="49" customFormat="1" ht="15.75" thickBot="1" x14ac:dyDescent="0.3">
      <c r="A45" s="52" t="s">
        <v>87</v>
      </c>
      <c r="B45" s="52"/>
      <c r="C45" s="53">
        <v>172.59</v>
      </c>
      <c r="D45" s="52" t="s">
        <v>5</v>
      </c>
      <c r="E45" s="53">
        <v>1</v>
      </c>
    </row>
    <row r="46" spans="1:5" s="49" customFormat="1" ht="15.75" thickBot="1" x14ac:dyDescent="0.3">
      <c r="A46" s="52" t="s">
        <v>88</v>
      </c>
      <c r="B46" s="52"/>
      <c r="C46" s="53">
        <v>955.04</v>
      </c>
      <c r="D46" s="52" t="s">
        <v>5</v>
      </c>
      <c r="E46" s="53">
        <v>2</v>
      </c>
    </row>
    <row r="47" spans="1:5" s="49" customFormat="1" ht="15.75" thickBot="1" x14ac:dyDescent="0.3">
      <c r="A47" s="52" t="s">
        <v>89</v>
      </c>
      <c r="B47" s="52"/>
      <c r="C47" s="53">
        <v>870.02</v>
      </c>
      <c r="D47" s="52" t="s">
        <v>41</v>
      </c>
      <c r="E47" s="53">
        <v>2</v>
      </c>
    </row>
    <row r="48" spans="1:5" s="49" customFormat="1" ht="15.75" thickBot="1" x14ac:dyDescent="0.3">
      <c r="A48" s="52" t="s">
        <v>93</v>
      </c>
      <c r="B48" s="52"/>
      <c r="C48" s="53">
        <v>694.5</v>
      </c>
      <c r="D48" s="52" t="s">
        <v>32</v>
      </c>
      <c r="E48" s="53">
        <v>1</v>
      </c>
    </row>
    <row r="49" spans="1:5" s="49" customFormat="1" ht="15.75" thickBot="1" x14ac:dyDescent="0.3">
      <c r="A49" s="52" t="s">
        <v>44</v>
      </c>
      <c r="B49" s="52"/>
      <c r="C49" s="53">
        <v>609.99</v>
      </c>
      <c r="D49" s="52" t="s">
        <v>41</v>
      </c>
      <c r="E49" s="53">
        <v>1</v>
      </c>
    </row>
    <row r="50" spans="1:5" s="49" customFormat="1" ht="15.75" thickBot="1" x14ac:dyDescent="0.3">
      <c r="A50" s="52" t="s">
        <v>94</v>
      </c>
      <c r="B50" s="52"/>
      <c r="C50" s="53">
        <v>1083.27</v>
      </c>
      <c r="D50" s="52" t="s">
        <v>41</v>
      </c>
      <c r="E50" s="53">
        <v>1</v>
      </c>
    </row>
    <row r="51" spans="1:5" s="49" customFormat="1" ht="15.75" thickBot="1" x14ac:dyDescent="0.3">
      <c r="A51" s="52" t="s">
        <v>95</v>
      </c>
      <c r="B51" s="52"/>
      <c r="C51" s="53">
        <v>4939.99</v>
      </c>
      <c r="D51" s="52" t="s">
        <v>41</v>
      </c>
      <c r="E51" s="53">
        <v>1</v>
      </c>
    </row>
    <row r="52" spans="1:5" s="49" customFormat="1" ht="15.75" thickBot="1" x14ac:dyDescent="0.3">
      <c r="A52" s="52" t="s">
        <v>96</v>
      </c>
      <c r="B52" s="52"/>
      <c r="C52" s="53">
        <v>3607.3</v>
      </c>
      <c r="D52" s="52" t="s">
        <v>41</v>
      </c>
      <c r="E52" s="53">
        <v>1</v>
      </c>
    </row>
    <row r="53" spans="1:5" s="49" customFormat="1" ht="15.75" thickBot="1" x14ac:dyDescent="0.3">
      <c r="A53" s="52" t="s">
        <v>97</v>
      </c>
      <c r="B53" s="52"/>
      <c r="C53" s="53">
        <v>28051.200000000001</v>
      </c>
      <c r="D53" s="52" t="s">
        <v>41</v>
      </c>
      <c r="E53" s="53">
        <v>6</v>
      </c>
    </row>
    <row r="54" spans="1:5" s="49" customFormat="1" ht="15.75" thickBot="1" x14ac:dyDescent="0.3">
      <c r="A54" s="52" t="s">
        <v>98</v>
      </c>
      <c r="B54" s="52"/>
      <c r="C54" s="53">
        <v>5111.32</v>
      </c>
      <c r="D54" s="52" t="s">
        <v>99</v>
      </c>
      <c r="E54" s="53">
        <v>4</v>
      </c>
    </row>
    <row r="55" spans="1:5" s="49" customFormat="1" ht="15.75" thickBot="1" x14ac:dyDescent="0.3">
      <c r="A55" s="52" t="s">
        <v>100</v>
      </c>
      <c r="B55" s="52"/>
      <c r="C55" s="53">
        <v>1370.72</v>
      </c>
      <c r="D55" s="52" t="s">
        <v>41</v>
      </c>
      <c r="E55" s="53">
        <v>8</v>
      </c>
    </row>
    <row r="56" spans="1:5" s="49" customFormat="1" ht="15.75" thickBot="1" x14ac:dyDescent="0.3">
      <c r="A56" s="52" t="s">
        <v>100</v>
      </c>
      <c r="B56" s="52"/>
      <c r="C56" s="53">
        <v>514.02</v>
      </c>
      <c r="D56" s="52" t="s">
        <v>41</v>
      </c>
      <c r="E56" s="53">
        <v>3</v>
      </c>
    </row>
    <row r="57" spans="1:5" s="49" customFormat="1" ht="15.75" thickBot="1" x14ac:dyDescent="0.3">
      <c r="A57" s="52" t="s">
        <v>46</v>
      </c>
      <c r="B57" s="52"/>
      <c r="C57" s="53">
        <v>1092.8599999999999</v>
      </c>
      <c r="D57" s="52" t="s">
        <v>41</v>
      </c>
      <c r="E57" s="53">
        <v>2</v>
      </c>
    </row>
    <row r="58" spans="1:5" s="49" customFormat="1" ht="15.75" thickBot="1" x14ac:dyDescent="0.3">
      <c r="A58" s="52" t="s">
        <v>101</v>
      </c>
      <c r="B58" s="52"/>
      <c r="C58" s="53">
        <v>160.5</v>
      </c>
      <c r="D58" s="52" t="s">
        <v>5</v>
      </c>
      <c r="E58" s="53">
        <v>0.1</v>
      </c>
    </row>
    <row r="59" spans="1:5" s="49" customFormat="1" ht="15.75" thickBot="1" x14ac:dyDescent="0.3">
      <c r="A59" s="52" t="s">
        <v>102</v>
      </c>
      <c r="B59" s="52"/>
      <c r="C59" s="53">
        <v>3252.86</v>
      </c>
      <c r="D59" s="52" t="s">
        <v>41</v>
      </c>
      <c r="E59" s="53">
        <v>2</v>
      </c>
    </row>
    <row r="60" spans="1:5" s="49" customFormat="1" ht="15.75" thickBot="1" x14ac:dyDescent="0.3">
      <c r="A60" s="52" t="s">
        <v>47</v>
      </c>
      <c r="B60" s="52"/>
      <c r="C60" s="53">
        <v>3760</v>
      </c>
      <c r="D60" s="52" t="s">
        <v>5</v>
      </c>
      <c r="E60" s="53">
        <v>2.5</v>
      </c>
    </row>
    <row r="61" spans="1:5" s="3" customFormat="1" ht="28.5" outlineLevel="2" x14ac:dyDescent="0.25">
      <c r="A61" s="4" t="s">
        <v>23</v>
      </c>
      <c r="B61" s="20" t="e">
        <f>#REF!+#REF!</f>
        <v>#REF!</v>
      </c>
      <c r="C61" s="21">
        <v>0</v>
      </c>
      <c r="D61" s="22"/>
      <c r="E61" s="22"/>
    </row>
    <row r="62" spans="1:5" s="3" customFormat="1" ht="29.25" outlineLevel="2" thickBot="1" x14ac:dyDescent="0.3">
      <c r="A62" s="4" t="s">
        <v>24</v>
      </c>
      <c r="B62" s="20">
        <f>SUM(B63:B64)</f>
        <v>0</v>
      </c>
      <c r="C62" s="21">
        <f>C63+C64</f>
        <v>210084.05</v>
      </c>
      <c r="D62" s="22"/>
      <c r="E62" s="22"/>
    </row>
    <row r="63" spans="1:5" s="49" customFormat="1" ht="15.75" thickBot="1" x14ac:dyDescent="0.3">
      <c r="A63" s="52" t="s">
        <v>69</v>
      </c>
      <c r="B63" s="52"/>
      <c r="C63" s="53">
        <v>103634.64</v>
      </c>
      <c r="D63" s="52" t="s">
        <v>4</v>
      </c>
      <c r="E63" s="53">
        <v>25588.799999999999</v>
      </c>
    </row>
    <row r="64" spans="1:5" s="49" customFormat="1" ht="15.75" thickBot="1" x14ac:dyDescent="0.3">
      <c r="A64" s="52" t="s">
        <v>70</v>
      </c>
      <c r="B64" s="52"/>
      <c r="C64" s="53">
        <v>106449.41</v>
      </c>
      <c r="D64" s="52" t="s">
        <v>4</v>
      </c>
      <c r="E64" s="53">
        <v>25588.799999999999</v>
      </c>
    </row>
    <row r="65" spans="1:5" s="3" customFormat="1" ht="28.5" outlineLevel="2" x14ac:dyDescent="0.25">
      <c r="A65" s="4" t="s">
        <v>25</v>
      </c>
      <c r="B65" s="20" t="e">
        <f>#REF!</f>
        <v>#REF!</v>
      </c>
      <c r="C65" s="21">
        <v>0</v>
      </c>
      <c r="D65" s="22"/>
      <c r="E65" s="22"/>
    </row>
    <row r="66" spans="1:5" s="3" customFormat="1" ht="28.5" outlineLevel="2" x14ac:dyDescent="0.25">
      <c r="A66" s="4" t="s">
        <v>26</v>
      </c>
      <c r="B66" s="20" t="e">
        <f>#REF!+#REF!</f>
        <v>#REF!</v>
      </c>
      <c r="C66" s="21">
        <f>0</f>
        <v>0</v>
      </c>
      <c r="D66" s="22"/>
      <c r="E66" s="22"/>
    </row>
    <row r="67" spans="1:5" s="3" customFormat="1" ht="28.5" outlineLevel="2" x14ac:dyDescent="0.25">
      <c r="A67" s="4" t="s">
        <v>27</v>
      </c>
      <c r="B67" s="20" t="e">
        <f>#REF!</f>
        <v>#REF!</v>
      </c>
      <c r="C67" s="21">
        <v>0</v>
      </c>
      <c r="D67" s="22"/>
      <c r="E67" s="22"/>
    </row>
    <row r="68" spans="1:5" s="3" customFormat="1" ht="29.25" outlineLevel="2" thickBot="1" x14ac:dyDescent="0.3">
      <c r="A68" s="4" t="s">
        <v>19</v>
      </c>
      <c r="B68" s="20" t="e">
        <f>B70+#REF!</f>
        <v>#REF!</v>
      </c>
      <c r="C68" s="21">
        <f>C69+C70</f>
        <v>47851.06</v>
      </c>
      <c r="D68" s="22"/>
      <c r="E68" s="22"/>
    </row>
    <row r="69" spans="1:5" s="49" customFormat="1" ht="15.75" thickBot="1" x14ac:dyDescent="0.3">
      <c r="A69" s="52" t="s">
        <v>71</v>
      </c>
      <c r="B69" s="52"/>
      <c r="C69" s="53">
        <v>23285.81</v>
      </c>
      <c r="D69" s="52" t="s">
        <v>5</v>
      </c>
      <c r="E69" s="53">
        <v>25588.799999999999</v>
      </c>
    </row>
    <row r="70" spans="1:5" s="49" customFormat="1" ht="15.75" thickBot="1" x14ac:dyDescent="0.3">
      <c r="A70" s="52" t="s">
        <v>72</v>
      </c>
      <c r="B70" s="52"/>
      <c r="C70" s="53">
        <v>24565.25</v>
      </c>
      <c r="D70" s="52" t="s">
        <v>4</v>
      </c>
      <c r="E70" s="53">
        <v>25588.799999999999</v>
      </c>
    </row>
    <row r="71" spans="1:5" s="3" customFormat="1" ht="42.75" outlineLevel="2" x14ac:dyDescent="0.25">
      <c r="A71" s="4" t="s">
        <v>20</v>
      </c>
      <c r="B71" s="20" t="e">
        <f>#REF!</f>
        <v>#REF!</v>
      </c>
      <c r="C71" s="21">
        <f>0</f>
        <v>0</v>
      </c>
      <c r="D71" s="22"/>
      <c r="E71" s="22"/>
    </row>
    <row r="72" spans="1:5" s="3" customFormat="1" ht="57.75" outlineLevel="2" thickBot="1" x14ac:dyDescent="0.3">
      <c r="A72" s="4" t="s">
        <v>21</v>
      </c>
      <c r="B72" s="20" t="e">
        <f>SUM(#REF!)</f>
        <v>#REF!</v>
      </c>
      <c r="C72" s="21">
        <f>SUM(C73:C85)</f>
        <v>138778.49</v>
      </c>
      <c r="D72" s="22"/>
      <c r="E72" s="22"/>
    </row>
    <row r="73" spans="1:5" s="49" customFormat="1" ht="15.75" thickBot="1" x14ac:dyDescent="0.3">
      <c r="A73" s="52" t="s">
        <v>73</v>
      </c>
      <c r="B73" s="52"/>
      <c r="C73" s="53">
        <v>435.01</v>
      </c>
      <c r="D73" s="52" t="s">
        <v>4</v>
      </c>
      <c r="E73" s="53">
        <v>25588.799999999999</v>
      </c>
    </row>
    <row r="74" spans="1:5" s="49" customFormat="1" ht="15.75" thickBot="1" x14ac:dyDescent="0.3">
      <c r="A74" s="52" t="s">
        <v>74</v>
      </c>
      <c r="B74" s="52"/>
      <c r="C74" s="53">
        <v>435.01</v>
      </c>
      <c r="D74" s="52" t="s">
        <v>4</v>
      </c>
      <c r="E74" s="53">
        <v>25588.799999999999</v>
      </c>
    </row>
    <row r="75" spans="1:5" s="49" customFormat="1" ht="15.75" thickBot="1" x14ac:dyDescent="0.3">
      <c r="A75" s="52" t="s">
        <v>75</v>
      </c>
      <c r="B75" s="52"/>
      <c r="C75" s="53">
        <v>47596.66</v>
      </c>
      <c r="D75" s="52" t="s">
        <v>4</v>
      </c>
      <c r="E75" s="53">
        <v>25589.599999999999</v>
      </c>
    </row>
    <row r="76" spans="1:5" s="49" customFormat="1" ht="15.75" thickBot="1" x14ac:dyDescent="0.3">
      <c r="A76" s="52" t="s">
        <v>76</v>
      </c>
      <c r="B76" s="52"/>
      <c r="C76" s="53">
        <v>53768.82</v>
      </c>
      <c r="D76" s="52" t="s">
        <v>4</v>
      </c>
      <c r="E76" s="53">
        <v>25604.2</v>
      </c>
    </row>
    <row r="77" spans="1:5" s="49" customFormat="1" ht="15.75" thickBot="1" x14ac:dyDescent="0.3">
      <c r="A77" s="52" t="s">
        <v>77</v>
      </c>
      <c r="B77" s="52"/>
      <c r="C77" s="53">
        <v>4972.2700000000004</v>
      </c>
      <c r="D77" s="52" t="s">
        <v>5</v>
      </c>
      <c r="E77" s="53">
        <v>8.1</v>
      </c>
    </row>
    <row r="78" spans="1:5" s="49" customFormat="1" ht="15.75" thickBot="1" x14ac:dyDescent="0.3">
      <c r="A78" s="52" t="s">
        <v>78</v>
      </c>
      <c r="B78" s="52"/>
      <c r="C78" s="53">
        <v>636.12</v>
      </c>
      <c r="D78" s="52" t="s">
        <v>41</v>
      </c>
      <c r="E78" s="53">
        <v>1</v>
      </c>
    </row>
    <row r="79" spans="1:5" s="49" customFormat="1" ht="15.75" thickBot="1" x14ac:dyDescent="0.3">
      <c r="A79" s="52" t="s">
        <v>79</v>
      </c>
      <c r="B79" s="52"/>
      <c r="C79" s="53">
        <v>407.1</v>
      </c>
      <c r="D79" s="52" t="s">
        <v>80</v>
      </c>
      <c r="E79" s="53">
        <v>1</v>
      </c>
    </row>
    <row r="80" spans="1:5" s="49" customFormat="1" ht="15.75" thickBot="1" x14ac:dyDescent="0.3">
      <c r="A80" s="52" t="s">
        <v>90</v>
      </c>
      <c r="B80" s="52"/>
      <c r="C80" s="53">
        <v>769.37</v>
      </c>
      <c r="D80" s="52" t="s">
        <v>80</v>
      </c>
      <c r="E80" s="53">
        <v>1</v>
      </c>
    </row>
    <row r="81" spans="1:6" s="49" customFormat="1" ht="15.75" thickBot="1" x14ac:dyDescent="0.3">
      <c r="A81" s="52" t="s">
        <v>91</v>
      </c>
      <c r="B81" s="52"/>
      <c r="C81" s="53">
        <v>3749.84</v>
      </c>
      <c r="D81" s="52" t="s">
        <v>41</v>
      </c>
      <c r="E81" s="53">
        <v>8</v>
      </c>
    </row>
    <row r="82" spans="1:6" s="49" customFormat="1" ht="15.75" thickBot="1" x14ac:dyDescent="0.3">
      <c r="A82" s="52" t="s">
        <v>113</v>
      </c>
      <c r="B82" s="52"/>
      <c r="C82" s="67">
        <v>15229</v>
      </c>
      <c r="D82" s="52" t="s">
        <v>34</v>
      </c>
      <c r="E82" s="53">
        <v>1</v>
      </c>
    </row>
    <row r="83" spans="1:6" s="49" customFormat="1" ht="15.75" thickBot="1" x14ac:dyDescent="0.3">
      <c r="A83" s="52" t="s">
        <v>92</v>
      </c>
      <c r="B83" s="52"/>
      <c r="C83" s="53">
        <v>1327.47</v>
      </c>
      <c r="D83" s="52" t="s">
        <v>41</v>
      </c>
      <c r="E83" s="53">
        <v>1</v>
      </c>
    </row>
    <row r="84" spans="1:6" s="49" customFormat="1" ht="15.75" thickBot="1" x14ac:dyDescent="0.3">
      <c r="A84" s="52" t="s">
        <v>81</v>
      </c>
      <c r="B84" s="52"/>
      <c r="C84" s="53">
        <v>1461.94</v>
      </c>
      <c r="D84" s="52" t="s">
        <v>41</v>
      </c>
      <c r="E84" s="53">
        <v>1</v>
      </c>
    </row>
    <row r="85" spans="1:6" s="49" customFormat="1" ht="15.75" thickBot="1" x14ac:dyDescent="0.3">
      <c r="A85" s="52" t="s">
        <v>114</v>
      </c>
      <c r="B85" s="52"/>
      <c r="C85" s="64">
        <v>7989.88</v>
      </c>
      <c r="D85" s="52" t="s">
        <v>41</v>
      </c>
      <c r="E85" s="64">
        <v>4</v>
      </c>
    </row>
    <row r="86" spans="1:6" s="46" customFormat="1" ht="30" customHeight="1" outlineLevel="2" x14ac:dyDescent="0.2">
      <c r="A86" s="47" t="s">
        <v>40</v>
      </c>
      <c r="B86" s="47"/>
      <c r="C86" s="48">
        <f>C87</f>
        <v>3540</v>
      </c>
      <c r="D86" s="47"/>
      <c r="E86" s="47"/>
    </row>
    <row r="87" spans="1:6" s="3" customFormat="1" ht="25.5" customHeight="1" outlineLevel="2" x14ac:dyDescent="0.25">
      <c r="A87" s="44" t="s">
        <v>39</v>
      </c>
      <c r="B87" s="45">
        <f>C87/1.18</f>
        <v>3000</v>
      </c>
      <c r="C87" s="23">
        <f>E87*5*12</f>
        <v>3540</v>
      </c>
      <c r="D87" s="16" t="s">
        <v>6</v>
      </c>
      <c r="E87" s="23">
        <v>59</v>
      </c>
    </row>
    <row r="88" spans="1:6" s="3" customFormat="1" outlineLevel="2" x14ac:dyDescent="0.25">
      <c r="A88" s="24" t="s">
        <v>55</v>
      </c>
      <c r="B88" s="25" t="e">
        <f>B12+B15+B18+#REF!+B36+B61+B62+B65+B66+B67+B68+B71+B72+#REF!</f>
        <v>#REF!</v>
      </c>
      <c r="C88" s="21">
        <f>C12++C15+C18+C20+C27+C36+C61+C62+C66+C67+C68+C71+C72</f>
        <v>866607.49</v>
      </c>
      <c r="D88" s="22" t="s">
        <v>48</v>
      </c>
      <c r="E88" s="22"/>
      <c r="F88" s="3" t="b">
        <f>C88=[1]Лист1!$C$64</f>
        <v>0</v>
      </c>
    </row>
    <row r="89" spans="1:6" s="3" customFormat="1" outlineLevel="2" x14ac:dyDescent="0.25">
      <c r="A89" s="24" t="s">
        <v>56</v>
      </c>
      <c r="B89" s="26"/>
      <c r="C89" s="21">
        <f>C88*1.2+C86</f>
        <v>1043468.9879999999</v>
      </c>
      <c r="D89" s="22" t="s">
        <v>48</v>
      </c>
      <c r="E89" s="22"/>
    </row>
    <row r="90" spans="1:6" s="3" customFormat="1" outlineLevel="2" x14ac:dyDescent="0.25">
      <c r="A90" s="24" t="s">
        <v>57</v>
      </c>
      <c r="B90" s="26"/>
      <c r="C90" s="21">
        <f>C5+C8-C89</f>
        <v>344110.25200000009</v>
      </c>
      <c r="D90" s="22" t="s">
        <v>48</v>
      </c>
      <c r="E90" s="22"/>
    </row>
    <row r="91" spans="1:6" s="3" customFormat="1" ht="28.5" outlineLevel="2" x14ac:dyDescent="0.25">
      <c r="A91" s="4" t="s">
        <v>58</v>
      </c>
      <c r="B91" s="20"/>
      <c r="C91" s="21">
        <f>C90+C7</f>
        <v>336203.70200000005</v>
      </c>
      <c r="D91" s="22" t="s">
        <v>48</v>
      </c>
      <c r="E91" s="22"/>
    </row>
    <row r="92" spans="1:6" s="3" customFormat="1" outlineLevel="2" x14ac:dyDescent="0.25">
      <c r="A92" s="27"/>
      <c r="B92" s="28"/>
      <c r="C92" s="29"/>
      <c r="D92" s="29"/>
      <c r="E92" s="29"/>
    </row>
    <row r="93" spans="1:6" s="3" customFormat="1" outlineLevel="2" x14ac:dyDescent="0.25">
      <c r="A93" s="27"/>
      <c r="B93" s="28"/>
      <c r="C93" s="29"/>
      <c r="D93" s="29"/>
      <c r="E93" s="29"/>
    </row>
    <row r="94" spans="1:6" x14ac:dyDescent="0.25">
      <c r="A94" s="30"/>
      <c r="B94" s="31"/>
      <c r="C94" s="32"/>
      <c r="D94" s="33"/>
      <c r="E94" s="33"/>
    </row>
    <row r="95" spans="1:6" x14ac:dyDescent="0.25">
      <c r="A95" s="34"/>
      <c r="B95" s="35"/>
      <c r="C95" s="36"/>
      <c r="D95" s="36"/>
      <c r="E95" s="36"/>
    </row>
    <row r="96" spans="1:6" s="3" customFormat="1" outlineLevel="2" x14ac:dyDescent="0.25">
      <c r="A96" s="27"/>
      <c r="B96" s="28"/>
      <c r="C96" s="29"/>
      <c r="D96" s="29"/>
      <c r="E96" s="29"/>
    </row>
    <row r="97" spans="1:6" x14ac:dyDescent="0.25">
      <c r="A97" s="30"/>
      <c r="B97" s="37"/>
      <c r="C97" s="32"/>
      <c r="D97" s="33"/>
      <c r="E97" s="33"/>
      <c r="F97" s="2"/>
    </row>
    <row r="98" spans="1:6" ht="16.5" customHeight="1" x14ac:dyDescent="0.25">
      <c r="A98" s="30"/>
      <c r="B98" s="38"/>
      <c r="C98" s="32"/>
      <c r="D98" s="33"/>
      <c r="E98" s="33"/>
    </row>
    <row r="99" spans="1:6" x14ac:dyDescent="0.25">
      <c r="A99" s="30"/>
      <c r="B99" s="38"/>
      <c r="C99" s="32"/>
      <c r="D99" s="33"/>
      <c r="E99" s="33"/>
    </row>
    <row r="100" spans="1:6" x14ac:dyDescent="0.25">
      <c r="A100" s="30"/>
      <c r="B100" s="38"/>
      <c r="C100" s="32"/>
      <c r="D100" s="32"/>
      <c r="E100" s="33"/>
    </row>
  </sheetData>
  <mergeCells count="4">
    <mergeCell ref="A1:E1"/>
    <mergeCell ref="A11:E11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91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4"/>
  <sheetViews>
    <sheetView topLeftCell="A22" workbookViewId="0">
      <selection activeCell="A73" sqref="A73"/>
    </sheetView>
  </sheetViews>
  <sheetFormatPr defaultRowHeight="15" x14ac:dyDescent="0.25"/>
  <cols>
    <col min="1" max="1" width="70.5703125" style="49" customWidth="1"/>
    <col min="2" max="2" width="70.5703125" style="49" hidden="1" customWidth="1"/>
    <col min="3" max="3" width="12.5703125" style="49" customWidth="1"/>
    <col min="4" max="4" width="20.5703125" style="49" customWidth="1"/>
    <col min="5" max="5" width="12.5703125" style="49" customWidth="1"/>
    <col min="6" max="16384" width="9.140625" style="49"/>
  </cols>
  <sheetData>
    <row r="2" spans="1:5" x14ac:dyDescent="0.25">
      <c r="A2" s="49" t="s">
        <v>110</v>
      </c>
    </row>
    <row r="3" spans="1:5" x14ac:dyDescent="0.25">
      <c r="A3" s="49" t="s">
        <v>111</v>
      </c>
    </row>
    <row r="4" spans="1:5" ht="15.75" thickBot="1" x14ac:dyDescent="0.3"/>
    <row r="5" spans="1:5" ht="15.75" thickBot="1" x14ac:dyDescent="0.3">
      <c r="A5" s="50" t="s">
        <v>37</v>
      </c>
      <c r="B5" s="50"/>
      <c r="C5" s="50" t="s">
        <v>112</v>
      </c>
      <c r="D5" s="50" t="s">
        <v>36</v>
      </c>
      <c r="E5" s="50" t="s">
        <v>35</v>
      </c>
    </row>
    <row r="6" spans="1:5" s="62" customFormat="1" ht="15.75" thickBot="1" x14ac:dyDescent="0.3">
      <c r="A6" s="60" t="s">
        <v>62</v>
      </c>
      <c r="B6" s="60"/>
      <c r="C6" s="61">
        <v>8859.7900000000009</v>
      </c>
      <c r="D6" s="60" t="s">
        <v>12</v>
      </c>
      <c r="E6" s="61">
        <v>137</v>
      </c>
    </row>
    <row r="7" spans="1:5" s="62" customFormat="1" ht="15.75" thickBot="1" x14ac:dyDescent="0.3">
      <c r="A7" s="60" t="s">
        <v>29</v>
      </c>
      <c r="B7" s="60"/>
      <c r="C7" s="61">
        <v>5104.3500000000004</v>
      </c>
      <c r="D7" s="60" t="s">
        <v>30</v>
      </c>
      <c r="E7" s="61">
        <v>9</v>
      </c>
    </row>
    <row r="8" spans="1:5" s="62" customFormat="1" ht="15.75" thickBot="1" x14ac:dyDescent="0.3">
      <c r="A8" s="60" t="s">
        <v>63</v>
      </c>
      <c r="B8" s="60"/>
      <c r="C8" s="61">
        <v>3070.66</v>
      </c>
      <c r="D8" s="60" t="s">
        <v>4</v>
      </c>
      <c r="E8" s="61">
        <v>25588.799999999999</v>
      </c>
    </row>
    <row r="9" spans="1:5" s="62" customFormat="1" ht="15.75" thickBot="1" x14ac:dyDescent="0.3">
      <c r="A9" s="60" t="s">
        <v>64</v>
      </c>
      <c r="B9" s="60"/>
      <c r="C9" s="61">
        <v>2814.77</v>
      </c>
      <c r="D9" s="60" t="s">
        <v>4</v>
      </c>
      <c r="E9" s="61">
        <v>25588.799999999999</v>
      </c>
    </row>
    <row r="10" spans="1:5" s="62" customFormat="1" ht="15.75" thickBot="1" x14ac:dyDescent="0.3">
      <c r="A10" s="60" t="s">
        <v>103</v>
      </c>
      <c r="B10" s="60"/>
      <c r="C10" s="61">
        <v>282</v>
      </c>
      <c r="D10" s="60" t="s">
        <v>41</v>
      </c>
      <c r="E10" s="61">
        <v>3</v>
      </c>
    </row>
    <row r="11" spans="1:5" s="62" customFormat="1" ht="15.75" thickBot="1" x14ac:dyDescent="0.3">
      <c r="A11" s="60" t="s">
        <v>82</v>
      </c>
      <c r="B11" s="60"/>
      <c r="C11" s="61">
        <v>491.52</v>
      </c>
      <c r="D11" s="60" t="s">
        <v>28</v>
      </c>
      <c r="E11" s="61">
        <v>1</v>
      </c>
    </row>
    <row r="12" spans="1:5" s="62" customFormat="1" ht="15.75" thickBot="1" x14ac:dyDescent="0.3">
      <c r="A12" s="60" t="s">
        <v>31</v>
      </c>
      <c r="B12" s="60"/>
      <c r="C12" s="61">
        <v>1618.72</v>
      </c>
      <c r="D12" s="60" t="s">
        <v>32</v>
      </c>
      <c r="E12" s="61">
        <v>2</v>
      </c>
    </row>
    <row r="13" spans="1:5" s="62" customFormat="1" ht="15.75" thickBot="1" x14ac:dyDescent="0.3">
      <c r="A13" s="60" t="s">
        <v>83</v>
      </c>
      <c r="B13" s="60"/>
      <c r="C13" s="61">
        <v>409.36</v>
      </c>
      <c r="D13" s="60" t="s">
        <v>32</v>
      </c>
      <c r="E13" s="61">
        <v>1</v>
      </c>
    </row>
    <row r="14" spans="1:5" s="62" customFormat="1" ht="15.75" thickBot="1" x14ac:dyDescent="0.3">
      <c r="A14" s="60" t="s">
        <v>84</v>
      </c>
      <c r="B14" s="60"/>
      <c r="C14" s="61">
        <v>958.06</v>
      </c>
      <c r="D14" s="60" t="s">
        <v>41</v>
      </c>
      <c r="E14" s="61">
        <v>1</v>
      </c>
    </row>
    <row r="15" spans="1:5" s="62" customFormat="1" ht="15.75" thickBot="1" x14ac:dyDescent="0.3">
      <c r="A15" s="60" t="s">
        <v>42</v>
      </c>
      <c r="B15" s="60"/>
      <c r="C15" s="61">
        <v>158.80000000000001</v>
      </c>
      <c r="D15" s="60" t="s">
        <v>41</v>
      </c>
      <c r="E15" s="61">
        <v>2</v>
      </c>
    </row>
    <row r="16" spans="1:5" s="62" customFormat="1" ht="15.75" thickBot="1" x14ac:dyDescent="0.3">
      <c r="A16" s="60" t="s">
        <v>104</v>
      </c>
      <c r="B16" s="60"/>
      <c r="C16" s="61">
        <v>222.82</v>
      </c>
      <c r="D16" s="60" t="s">
        <v>41</v>
      </c>
      <c r="E16" s="61">
        <v>1</v>
      </c>
    </row>
    <row r="17" spans="1:5" s="62" customFormat="1" ht="15.75" thickBot="1" x14ac:dyDescent="0.3">
      <c r="A17" s="60" t="s">
        <v>105</v>
      </c>
      <c r="B17" s="60"/>
      <c r="C17" s="61">
        <v>230.61</v>
      </c>
      <c r="D17" s="60" t="s">
        <v>41</v>
      </c>
      <c r="E17" s="61">
        <v>1</v>
      </c>
    </row>
    <row r="18" spans="1:5" s="62" customFormat="1" ht="15.75" thickBot="1" x14ac:dyDescent="0.3">
      <c r="A18" s="60" t="s">
        <v>90</v>
      </c>
      <c r="B18" s="60"/>
      <c r="C18" s="61">
        <v>769.37</v>
      </c>
      <c r="D18" s="60" t="s">
        <v>80</v>
      </c>
      <c r="E18" s="61">
        <v>1</v>
      </c>
    </row>
    <row r="19" spans="1:5" s="62" customFormat="1" ht="15.75" thickBot="1" x14ac:dyDescent="0.3">
      <c r="A19" s="60" t="s">
        <v>91</v>
      </c>
      <c r="B19" s="60"/>
      <c r="C19" s="61">
        <v>3749.84</v>
      </c>
      <c r="D19" s="60" t="s">
        <v>41</v>
      </c>
      <c r="E19" s="61">
        <v>8</v>
      </c>
    </row>
    <row r="20" spans="1:5" s="62" customFormat="1" ht="15.75" thickBot="1" x14ac:dyDescent="0.3">
      <c r="A20" s="60" t="s">
        <v>73</v>
      </c>
      <c r="B20" s="60"/>
      <c r="C20" s="61">
        <v>435.01</v>
      </c>
      <c r="D20" s="60" t="s">
        <v>4</v>
      </c>
      <c r="E20" s="61">
        <v>25588.799999999999</v>
      </c>
    </row>
    <row r="21" spans="1:5" s="62" customFormat="1" ht="15.75" thickBot="1" x14ac:dyDescent="0.3">
      <c r="A21" s="60" t="s">
        <v>74</v>
      </c>
      <c r="B21" s="60"/>
      <c r="C21" s="61">
        <v>435.01</v>
      </c>
      <c r="D21" s="60" t="s">
        <v>4</v>
      </c>
      <c r="E21" s="61">
        <v>25588.799999999999</v>
      </c>
    </row>
    <row r="22" spans="1:5" s="62" customFormat="1" ht="15.75" thickBot="1" x14ac:dyDescent="0.3">
      <c r="A22" s="60" t="s">
        <v>43</v>
      </c>
      <c r="B22" s="60"/>
      <c r="C22" s="61">
        <v>1525.72</v>
      </c>
      <c r="D22" s="60" t="s">
        <v>34</v>
      </c>
      <c r="E22" s="61">
        <v>4</v>
      </c>
    </row>
    <row r="23" spans="1:5" s="62" customFormat="1" ht="15.75" thickBot="1" x14ac:dyDescent="0.3">
      <c r="A23" s="60" t="s">
        <v>85</v>
      </c>
      <c r="B23" s="60"/>
      <c r="C23" s="61">
        <v>597.87</v>
      </c>
      <c r="D23" s="60" t="s">
        <v>41</v>
      </c>
      <c r="E23" s="61">
        <v>3</v>
      </c>
    </row>
    <row r="24" spans="1:5" s="62" customFormat="1" ht="15.75" thickBot="1" x14ac:dyDescent="0.3">
      <c r="A24" s="60" t="s">
        <v>86</v>
      </c>
      <c r="B24" s="60"/>
      <c r="C24" s="61">
        <v>1117.43</v>
      </c>
      <c r="D24" s="60" t="s">
        <v>41</v>
      </c>
      <c r="E24" s="61">
        <v>1</v>
      </c>
    </row>
    <row r="25" spans="1:5" s="62" customFormat="1" ht="15.75" thickBot="1" x14ac:dyDescent="0.3">
      <c r="A25" s="60" t="s">
        <v>106</v>
      </c>
      <c r="B25" s="60"/>
      <c r="C25" s="61">
        <v>3141</v>
      </c>
      <c r="D25" s="60" t="s">
        <v>41</v>
      </c>
      <c r="E25" s="61">
        <v>2</v>
      </c>
    </row>
    <row r="26" spans="1:5" s="62" customFormat="1" ht="15.75" thickBot="1" x14ac:dyDescent="0.3">
      <c r="A26" s="60" t="s">
        <v>87</v>
      </c>
      <c r="B26" s="60"/>
      <c r="C26" s="61">
        <v>172.59</v>
      </c>
      <c r="D26" s="60" t="s">
        <v>5</v>
      </c>
      <c r="E26" s="61">
        <v>1</v>
      </c>
    </row>
    <row r="27" spans="1:5" s="62" customFormat="1" ht="15.75" thickBot="1" x14ac:dyDescent="0.3">
      <c r="A27" s="60" t="s">
        <v>88</v>
      </c>
      <c r="B27" s="60"/>
      <c r="C27" s="61">
        <v>955.04</v>
      </c>
      <c r="D27" s="60" t="s">
        <v>5</v>
      </c>
      <c r="E27" s="61">
        <v>2</v>
      </c>
    </row>
    <row r="28" spans="1:5" s="62" customFormat="1" ht="15.75" thickBot="1" x14ac:dyDescent="0.3">
      <c r="A28" s="60" t="s">
        <v>89</v>
      </c>
      <c r="B28" s="60"/>
      <c r="C28" s="61">
        <v>870.02</v>
      </c>
      <c r="D28" s="60" t="s">
        <v>41</v>
      </c>
      <c r="E28" s="61">
        <v>2</v>
      </c>
    </row>
    <row r="29" spans="1:5" s="62" customFormat="1" ht="15.75" thickBot="1" x14ac:dyDescent="0.3">
      <c r="A29" s="60" t="s">
        <v>107</v>
      </c>
      <c r="B29" s="60"/>
      <c r="C29" s="61">
        <v>5114.3999999999996</v>
      </c>
      <c r="D29" s="60" t="s">
        <v>5</v>
      </c>
      <c r="E29" s="61">
        <v>30</v>
      </c>
    </row>
    <row r="30" spans="1:5" s="62" customFormat="1" ht="15.75" thickBot="1" x14ac:dyDescent="0.3">
      <c r="A30" s="60" t="s">
        <v>77</v>
      </c>
      <c r="B30" s="60"/>
      <c r="C30" s="61">
        <v>4972.2700000000004</v>
      </c>
      <c r="D30" s="60" t="s">
        <v>5</v>
      </c>
      <c r="E30" s="61">
        <v>8.1</v>
      </c>
    </row>
    <row r="31" spans="1:5" s="62" customFormat="1" ht="15.75" thickBot="1" x14ac:dyDescent="0.3">
      <c r="A31" s="60" t="s">
        <v>92</v>
      </c>
      <c r="B31" s="60"/>
      <c r="C31" s="61">
        <v>1327.47</v>
      </c>
      <c r="D31" s="60" t="s">
        <v>41</v>
      </c>
      <c r="E31" s="61">
        <v>1</v>
      </c>
    </row>
    <row r="32" spans="1:5" s="62" customFormat="1" ht="15.75" thickBot="1" x14ac:dyDescent="0.3">
      <c r="A32" s="60" t="s">
        <v>93</v>
      </c>
      <c r="B32" s="60"/>
      <c r="C32" s="61">
        <v>694.5</v>
      </c>
      <c r="D32" s="60" t="s">
        <v>32</v>
      </c>
      <c r="E32" s="61">
        <v>1</v>
      </c>
    </row>
    <row r="33" spans="1:5" s="62" customFormat="1" ht="15.75" thickBot="1" x14ac:dyDescent="0.3">
      <c r="A33" s="60" t="s">
        <v>44</v>
      </c>
      <c r="B33" s="60"/>
      <c r="C33" s="61">
        <v>609.99</v>
      </c>
      <c r="D33" s="60" t="s">
        <v>41</v>
      </c>
      <c r="E33" s="61">
        <v>1</v>
      </c>
    </row>
    <row r="34" spans="1:5" s="62" customFormat="1" ht="15.75" thickBot="1" x14ac:dyDescent="0.3">
      <c r="A34" s="60" t="s">
        <v>94</v>
      </c>
      <c r="B34" s="60"/>
      <c r="C34" s="61">
        <v>1083.27</v>
      </c>
      <c r="D34" s="60" t="s">
        <v>41</v>
      </c>
      <c r="E34" s="61">
        <v>1</v>
      </c>
    </row>
    <row r="35" spans="1:5" s="62" customFormat="1" ht="15.75" thickBot="1" x14ac:dyDescent="0.3">
      <c r="A35" s="60" t="s">
        <v>95</v>
      </c>
      <c r="B35" s="60"/>
      <c r="C35" s="61">
        <v>4939.99</v>
      </c>
      <c r="D35" s="60" t="s">
        <v>41</v>
      </c>
      <c r="E35" s="61">
        <v>1</v>
      </c>
    </row>
    <row r="36" spans="1:5" s="62" customFormat="1" ht="15.75" thickBot="1" x14ac:dyDescent="0.3">
      <c r="A36" s="60" t="s">
        <v>96</v>
      </c>
      <c r="B36" s="60"/>
      <c r="C36" s="61">
        <v>3607.3</v>
      </c>
      <c r="D36" s="60" t="s">
        <v>41</v>
      </c>
      <c r="E36" s="61">
        <v>1</v>
      </c>
    </row>
    <row r="37" spans="1:5" s="62" customFormat="1" ht="15.75" thickBot="1" x14ac:dyDescent="0.3">
      <c r="A37" s="60" t="s">
        <v>97</v>
      </c>
      <c r="B37" s="60"/>
      <c r="C37" s="61">
        <v>28051.200000000001</v>
      </c>
      <c r="D37" s="60" t="s">
        <v>41</v>
      </c>
      <c r="E37" s="61">
        <v>6</v>
      </c>
    </row>
    <row r="38" spans="1:5" s="62" customFormat="1" ht="15.75" thickBot="1" x14ac:dyDescent="0.3">
      <c r="A38" s="60" t="s">
        <v>98</v>
      </c>
      <c r="B38" s="60"/>
      <c r="C38" s="61">
        <v>5111.32</v>
      </c>
      <c r="D38" s="60" t="s">
        <v>99</v>
      </c>
      <c r="E38" s="61">
        <v>4</v>
      </c>
    </row>
    <row r="39" spans="1:5" s="62" customFormat="1" ht="15.75" thickBot="1" x14ac:dyDescent="0.3">
      <c r="A39" s="60" t="s">
        <v>71</v>
      </c>
      <c r="B39" s="60"/>
      <c r="C39" s="61">
        <v>23285.81</v>
      </c>
      <c r="D39" s="60" t="s">
        <v>5</v>
      </c>
      <c r="E39" s="61">
        <v>25588.799999999999</v>
      </c>
    </row>
    <row r="40" spans="1:5" s="62" customFormat="1" ht="15.75" thickBot="1" x14ac:dyDescent="0.3">
      <c r="A40" s="60" t="s">
        <v>72</v>
      </c>
      <c r="B40" s="60"/>
      <c r="C40" s="61">
        <v>24565.25</v>
      </c>
      <c r="D40" s="60" t="s">
        <v>4</v>
      </c>
      <c r="E40" s="61">
        <v>25588.799999999999</v>
      </c>
    </row>
    <row r="41" spans="1:5" s="62" customFormat="1" ht="15.75" thickBot="1" x14ac:dyDescent="0.3">
      <c r="A41" s="60" t="s">
        <v>69</v>
      </c>
      <c r="B41" s="60"/>
      <c r="C41" s="61">
        <v>103634.64</v>
      </c>
      <c r="D41" s="60" t="s">
        <v>4</v>
      </c>
      <c r="E41" s="61">
        <v>25588.799999999999</v>
      </c>
    </row>
    <row r="42" spans="1:5" s="62" customFormat="1" ht="15.75" thickBot="1" x14ac:dyDescent="0.3">
      <c r="A42" s="60" t="s">
        <v>70</v>
      </c>
      <c r="B42" s="60"/>
      <c r="C42" s="61">
        <v>106449.41</v>
      </c>
      <c r="D42" s="60" t="s">
        <v>4</v>
      </c>
      <c r="E42" s="61">
        <v>25588.799999999999</v>
      </c>
    </row>
    <row r="43" spans="1:5" s="62" customFormat="1" ht="15.75" thickBot="1" x14ac:dyDescent="0.3">
      <c r="A43" s="60" t="s">
        <v>60</v>
      </c>
      <c r="B43" s="60"/>
      <c r="C43" s="61">
        <v>45293.599999999999</v>
      </c>
      <c r="D43" s="60" t="s">
        <v>4</v>
      </c>
      <c r="E43" s="61">
        <v>25589.599999999999</v>
      </c>
    </row>
    <row r="44" spans="1:5" s="62" customFormat="1" ht="15.75" thickBot="1" x14ac:dyDescent="0.3">
      <c r="A44" s="60" t="s">
        <v>61</v>
      </c>
      <c r="B44" s="60"/>
      <c r="C44" s="61">
        <v>52232.57</v>
      </c>
      <c r="D44" s="60" t="s">
        <v>4</v>
      </c>
      <c r="E44" s="61">
        <v>25604.2</v>
      </c>
    </row>
    <row r="45" spans="1:5" s="62" customFormat="1" ht="15.75" thickBot="1" x14ac:dyDescent="0.3">
      <c r="A45" s="60" t="s">
        <v>75</v>
      </c>
      <c r="B45" s="60"/>
      <c r="C45" s="61">
        <v>47596.66</v>
      </c>
      <c r="D45" s="60" t="s">
        <v>4</v>
      </c>
      <c r="E45" s="61">
        <v>25589.599999999999</v>
      </c>
    </row>
    <row r="46" spans="1:5" s="62" customFormat="1" ht="15.75" thickBot="1" x14ac:dyDescent="0.3">
      <c r="A46" s="60" t="s">
        <v>76</v>
      </c>
      <c r="B46" s="60"/>
      <c r="C46" s="61">
        <v>53768.82</v>
      </c>
      <c r="D46" s="60" t="s">
        <v>4</v>
      </c>
      <c r="E46" s="61">
        <v>25604.2</v>
      </c>
    </row>
    <row r="47" spans="1:5" s="62" customFormat="1" ht="15.75" thickBot="1" x14ac:dyDescent="0.3">
      <c r="A47" s="60" t="s">
        <v>54</v>
      </c>
      <c r="B47" s="60"/>
      <c r="C47" s="61">
        <v>101075.76</v>
      </c>
      <c r="D47" s="60" t="s">
        <v>5</v>
      </c>
      <c r="E47" s="61">
        <v>25588.799999999999</v>
      </c>
    </row>
    <row r="48" spans="1:5" s="62" customFormat="1" ht="15.75" thickBot="1" x14ac:dyDescent="0.3">
      <c r="A48" s="60" t="s">
        <v>59</v>
      </c>
      <c r="B48" s="60"/>
      <c r="C48" s="61">
        <v>105425.86</v>
      </c>
      <c r="D48" s="60" t="s">
        <v>4</v>
      </c>
      <c r="E48" s="61">
        <v>25588.799999999999</v>
      </c>
    </row>
    <row r="49" spans="1:5" s="62" customFormat="1" ht="15.75" thickBot="1" x14ac:dyDescent="0.3">
      <c r="A49" s="60" t="s">
        <v>78</v>
      </c>
      <c r="B49" s="60"/>
      <c r="C49" s="61">
        <v>636.12</v>
      </c>
      <c r="D49" s="60" t="s">
        <v>41</v>
      </c>
      <c r="E49" s="61">
        <v>1</v>
      </c>
    </row>
    <row r="50" spans="1:5" s="62" customFormat="1" ht="15.75" thickBot="1" x14ac:dyDescent="0.3">
      <c r="A50" s="60" t="s">
        <v>102</v>
      </c>
      <c r="B50" s="60"/>
      <c r="C50" s="61">
        <v>3252.86</v>
      </c>
      <c r="D50" s="60" t="s">
        <v>41</v>
      </c>
      <c r="E50" s="61">
        <v>2</v>
      </c>
    </row>
    <row r="51" spans="1:5" s="62" customFormat="1" ht="15.75" thickBot="1" x14ac:dyDescent="0.3">
      <c r="A51" s="60" t="s">
        <v>45</v>
      </c>
      <c r="B51" s="60"/>
      <c r="C51" s="61">
        <v>2065.6999999999998</v>
      </c>
      <c r="D51" s="60" t="s">
        <v>108</v>
      </c>
      <c r="E51" s="61">
        <v>2</v>
      </c>
    </row>
    <row r="52" spans="1:5" s="62" customFormat="1" ht="15.75" thickBot="1" x14ac:dyDescent="0.3">
      <c r="A52" s="60" t="s">
        <v>109</v>
      </c>
      <c r="B52" s="60"/>
      <c r="C52" s="61">
        <v>1723.02</v>
      </c>
      <c r="D52" s="60" t="s">
        <v>41</v>
      </c>
      <c r="E52" s="61">
        <v>6</v>
      </c>
    </row>
    <row r="53" spans="1:5" s="62" customFormat="1" ht="15.75" thickBot="1" x14ac:dyDescent="0.3">
      <c r="A53" s="60" t="s">
        <v>79</v>
      </c>
      <c r="B53" s="60"/>
      <c r="C53" s="61">
        <v>407.1</v>
      </c>
      <c r="D53" s="60" t="s">
        <v>80</v>
      </c>
      <c r="E53" s="61">
        <v>1</v>
      </c>
    </row>
    <row r="54" spans="1:5" s="62" customFormat="1" ht="15.75" thickBot="1" x14ac:dyDescent="0.3">
      <c r="A54" s="60" t="s">
        <v>100</v>
      </c>
      <c r="B54" s="60"/>
      <c r="C54" s="61">
        <v>1370.72</v>
      </c>
      <c r="D54" s="60" t="s">
        <v>41</v>
      </c>
      <c r="E54" s="61">
        <v>8</v>
      </c>
    </row>
    <row r="55" spans="1:5" s="62" customFormat="1" ht="15.75" thickBot="1" x14ac:dyDescent="0.3">
      <c r="A55" s="60" t="s">
        <v>100</v>
      </c>
      <c r="B55" s="60"/>
      <c r="C55" s="61">
        <v>514.02</v>
      </c>
      <c r="D55" s="60" t="s">
        <v>41</v>
      </c>
      <c r="E55" s="61">
        <v>3</v>
      </c>
    </row>
    <row r="56" spans="1:5" s="62" customFormat="1" ht="15.75" thickBot="1" x14ac:dyDescent="0.3">
      <c r="A56" s="60" t="s">
        <v>65</v>
      </c>
      <c r="B56" s="60"/>
      <c r="C56" s="61">
        <v>2558.88</v>
      </c>
      <c r="D56" s="60" t="s">
        <v>4</v>
      </c>
      <c r="E56" s="61">
        <v>25588.799999999999</v>
      </c>
    </row>
    <row r="57" spans="1:5" s="62" customFormat="1" ht="15.75" thickBot="1" x14ac:dyDescent="0.3">
      <c r="A57" s="60" t="s">
        <v>66</v>
      </c>
      <c r="B57" s="60"/>
      <c r="C57" s="61">
        <v>2558.88</v>
      </c>
      <c r="D57" s="60" t="s">
        <v>4</v>
      </c>
      <c r="E57" s="61">
        <v>25588.799999999999</v>
      </c>
    </row>
    <row r="58" spans="1:5" s="62" customFormat="1" ht="15.75" thickBot="1" x14ac:dyDescent="0.3">
      <c r="A58" s="60" t="s">
        <v>67</v>
      </c>
      <c r="B58" s="60"/>
      <c r="C58" s="61">
        <v>32497.78</v>
      </c>
      <c r="D58" s="60" t="s">
        <v>4</v>
      </c>
      <c r="E58" s="61">
        <v>25588.799999999999</v>
      </c>
    </row>
    <row r="59" spans="1:5" s="62" customFormat="1" ht="15.75" thickBot="1" x14ac:dyDescent="0.3">
      <c r="A59" s="60" t="s">
        <v>68</v>
      </c>
      <c r="B59" s="60"/>
      <c r="C59" s="61">
        <v>32497.78</v>
      </c>
      <c r="D59" s="60" t="s">
        <v>4</v>
      </c>
      <c r="E59" s="61">
        <v>25588.799999999999</v>
      </c>
    </row>
    <row r="60" spans="1:5" s="62" customFormat="1" ht="15.75" thickBot="1" x14ac:dyDescent="0.3">
      <c r="A60" s="60" t="s">
        <v>46</v>
      </c>
      <c r="B60" s="60"/>
      <c r="C60" s="61">
        <v>1092.8599999999999</v>
      </c>
      <c r="D60" s="60" t="s">
        <v>41</v>
      </c>
      <c r="E60" s="61">
        <v>2</v>
      </c>
    </row>
    <row r="61" spans="1:5" s="62" customFormat="1" ht="15.75" thickBot="1" x14ac:dyDescent="0.3">
      <c r="A61" s="60" t="s">
        <v>101</v>
      </c>
      <c r="B61" s="60"/>
      <c r="C61" s="61">
        <v>160.5</v>
      </c>
      <c r="D61" s="60" t="s">
        <v>5</v>
      </c>
      <c r="E61" s="61">
        <v>0.1</v>
      </c>
    </row>
    <row r="62" spans="1:5" s="62" customFormat="1" ht="15.75" thickBot="1" x14ac:dyDescent="0.3">
      <c r="A62" s="60" t="s">
        <v>47</v>
      </c>
      <c r="B62" s="60"/>
      <c r="C62" s="61">
        <v>3760</v>
      </c>
      <c r="D62" s="60" t="s">
        <v>5</v>
      </c>
      <c r="E62" s="61">
        <v>2.5</v>
      </c>
    </row>
    <row r="63" spans="1:5" s="62" customFormat="1" ht="15.75" thickBot="1" x14ac:dyDescent="0.3">
      <c r="A63" s="60" t="s">
        <v>81</v>
      </c>
      <c r="B63" s="60"/>
      <c r="C63" s="61">
        <v>1461.94</v>
      </c>
      <c r="D63" s="60" t="s">
        <v>41</v>
      </c>
      <c r="E63" s="61">
        <v>1</v>
      </c>
    </row>
    <row r="64" spans="1:5" ht="15.75" thickBot="1" x14ac:dyDescent="0.3">
      <c r="A64" s="52"/>
      <c r="B64" s="52"/>
      <c r="C64" s="63">
        <f>SUM(C6:C63)</f>
        <v>843388.60999999987</v>
      </c>
      <c r="D64" s="52"/>
      <c r="E64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43" workbookViewId="0">
      <selection activeCell="E69" sqref="E69"/>
    </sheetView>
  </sheetViews>
  <sheetFormatPr defaultRowHeight="15" x14ac:dyDescent="0.25"/>
  <cols>
    <col min="1" max="1" width="70.5703125" style="49" customWidth="1"/>
    <col min="2" max="2" width="70.5703125" style="49" hidden="1" customWidth="1"/>
    <col min="3" max="3" width="12.5703125" style="49" customWidth="1"/>
    <col min="4" max="4" width="20.5703125" style="49" customWidth="1"/>
    <col min="5" max="5" width="12.5703125" style="49" customWidth="1"/>
    <col min="6" max="16384" width="9.140625" style="49"/>
  </cols>
  <sheetData>
    <row r="2" spans="1:5" x14ac:dyDescent="0.25">
      <c r="A2" s="49" t="s">
        <v>110</v>
      </c>
    </row>
    <row r="3" spans="1:5" x14ac:dyDescent="0.25">
      <c r="A3" s="49" t="s">
        <v>111</v>
      </c>
    </row>
    <row r="4" spans="1:5" ht="15.75" thickBot="1" x14ac:dyDescent="0.3"/>
    <row r="5" spans="1:5" ht="15.75" thickBot="1" x14ac:dyDescent="0.3">
      <c r="A5" s="50" t="s">
        <v>37</v>
      </c>
      <c r="B5" s="50"/>
      <c r="C5" s="50" t="s">
        <v>112</v>
      </c>
      <c r="D5" s="50" t="s">
        <v>36</v>
      </c>
      <c r="E5" s="50" t="s">
        <v>35</v>
      </c>
    </row>
    <row r="6" spans="1:5" ht="15.75" thickBot="1" x14ac:dyDescent="0.3">
      <c r="A6" s="52" t="s">
        <v>62</v>
      </c>
      <c r="B6" s="52"/>
      <c r="C6" s="64">
        <v>8859.7900000000009</v>
      </c>
      <c r="D6" s="52" t="s">
        <v>12</v>
      </c>
      <c r="E6" s="64">
        <v>137</v>
      </c>
    </row>
    <row r="7" spans="1:5" ht="15.75" thickBot="1" x14ac:dyDescent="0.3">
      <c r="A7" s="52" t="s">
        <v>29</v>
      </c>
      <c r="B7" s="52"/>
      <c r="C7" s="64">
        <v>5104.3500000000004</v>
      </c>
      <c r="D7" s="52" t="s">
        <v>30</v>
      </c>
      <c r="E7" s="64">
        <v>9</v>
      </c>
    </row>
    <row r="8" spans="1:5" ht="15.75" thickBot="1" x14ac:dyDescent="0.3">
      <c r="A8" s="52" t="s">
        <v>63</v>
      </c>
      <c r="B8" s="52"/>
      <c r="C8" s="64">
        <v>3070.66</v>
      </c>
      <c r="D8" s="52" t="s">
        <v>4</v>
      </c>
      <c r="E8" s="64">
        <v>25588.799999999999</v>
      </c>
    </row>
    <row r="9" spans="1:5" ht="15.75" thickBot="1" x14ac:dyDescent="0.3">
      <c r="A9" s="52" t="s">
        <v>64</v>
      </c>
      <c r="B9" s="52"/>
      <c r="C9" s="64">
        <v>2814.77</v>
      </c>
      <c r="D9" s="52" t="s">
        <v>4</v>
      </c>
      <c r="E9" s="64">
        <v>25588.799999999999</v>
      </c>
    </row>
    <row r="10" spans="1:5" ht="15.75" thickBot="1" x14ac:dyDescent="0.3">
      <c r="A10" s="52" t="s">
        <v>103</v>
      </c>
      <c r="B10" s="52"/>
      <c r="C10" s="64">
        <v>282</v>
      </c>
      <c r="D10" s="52" t="s">
        <v>41</v>
      </c>
      <c r="E10" s="64">
        <v>3</v>
      </c>
    </row>
    <row r="11" spans="1:5" ht="15.75" thickBot="1" x14ac:dyDescent="0.3">
      <c r="A11" s="52" t="s">
        <v>82</v>
      </c>
      <c r="B11" s="52"/>
      <c r="C11" s="64">
        <v>491.52</v>
      </c>
      <c r="D11" s="52" t="s">
        <v>28</v>
      </c>
      <c r="E11" s="64">
        <v>1</v>
      </c>
    </row>
    <row r="12" spans="1:5" ht="15.75" thickBot="1" x14ac:dyDescent="0.3">
      <c r="A12" s="52" t="s">
        <v>31</v>
      </c>
      <c r="B12" s="52"/>
      <c r="C12" s="64">
        <v>1618.72</v>
      </c>
      <c r="D12" s="52" t="s">
        <v>32</v>
      </c>
      <c r="E12" s="64">
        <v>2</v>
      </c>
    </row>
    <row r="13" spans="1:5" ht="15.75" thickBot="1" x14ac:dyDescent="0.3">
      <c r="A13" s="52" t="s">
        <v>83</v>
      </c>
      <c r="B13" s="52"/>
      <c r="C13" s="64">
        <v>409.36</v>
      </c>
      <c r="D13" s="52" t="s">
        <v>32</v>
      </c>
      <c r="E13" s="64">
        <v>1</v>
      </c>
    </row>
    <row r="14" spans="1:5" ht="15.75" thickBot="1" x14ac:dyDescent="0.3">
      <c r="A14" s="52" t="s">
        <v>84</v>
      </c>
      <c r="B14" s="52"/>
      <c r="C14" s="64">
        <v>958.06</v>
      </c>
      <c r="D14" s="52" t="s">
        <v>41</v>
      </c>
      <c r="E14" s="64">
        <v>1</v>
      </c>
    </row>
    <row r="15" spans="1:5" ht="15.75" thickBot="1" x14ac:dyDescent="0.3">
      <c r="A15" s="52" t="s">
        <v>42</v>
      </c>
      <c r="B15" s="52"/>
      <c r="C15" s="64">
        <v>158.80000000000001</v>
      </c>
      <c r="D15" s="52" t="s">
        <v>41</v>
      </c>
      <c r="E15" s="64">
        <v>2</v>
      </c>
    </row>
    <row r="16" spans="1:5" ht="15.75" thickBot="1" x14ac:dyDescent="0.3">
      <c r="A16" s="52" t="s">
        <v>104</v>
      </c>
      <c r="B16" s="52"/>
      <c r="C16" s="64">
        <v>222.82</v>
      </c>
      <c r="D16" s="52" t="s">
        <v>41</v>
      </c>
      <c r="E16" s="64">
        <v>1</v>
      </c>
    </row>
    <row r="17" spans="1:5" ht="15.75" thickBot="1" x14ac:dyDescent="0.3">
      <c r="A17" s="52" t="s">
        <v>105</v>
      </c>
      <c r="B17" s="52"/>
      <c r="C17" s="64">
        <v>230.61</v>
      </c>
      <c r="D17" s="52" t="s">
        <v>41</v>
      </c>
      <c r="E17" s="64">
        <v>1</v>
      </c>
    </row>
    <row r="18" spans="1:5" ht="15.75" thickBot="1" x14ac:dyDescent="0.3">
      <c r="A18" s="52" t="s">
        <v>90</v>
      </c>
      <c r="B18" s="52"/>
      <c r="C18" s="64">
        <v>769.37</v>
      </c>
      <c r="D18" s="52" t="s">
        <v>80</v>
      </c>
      <c r="E18" s="64">
        <v>1</v>
      </c>
    </row>
    <row r="19" spans="1:5" ht="15.75" thickBot="1" x14ac:dyDescent="0.3">
      <c r="A19" s="52" t="s">
        <v>91</v>
      </c>
      <c r="B19" s="52"/>
      <c r="C19" s="64">
        <v>3749.84</v>
      </c>
      <c r="D19" s="52" t="s">
        <v>41</v>
      </c>
      <c r="E19" s="64">
        <v>8</v>
      </c>
    </row>
    <row r="20" spans="1:5" ht="15.75" thickBot="1" x14ac:dyDescent="0.3">
      <c r="A20" s="52" t="s">
        <v>73</v>
      </c>
      <c r="B20" s="52"/>
      <c r="C20" s="64">
        <v>435.01</v>
      </c>
      <c r="D20" s="52" t="s">
        <v>4</v>
      </c>
      <c r="E20" s="64">
        <v>25588.799999999999</v>
      </c>
    </row>
    <row r="21" spans="1:5" ht="15.75" thickBot="1" x14ac:dyDescent="0.3">
      <c r="A21" s="52" t="s">
        <v>74</v>
      </c>
      <c r="B21" s="52"/>
      <c r="C21" s="64">
        <v>435.01</v>
      </c>
      <c r="D21" s="52" t="s">
        <v>4</v>
      </c>
      <c r="E21" s="64">
        <v>25588.799999999999</v>
      </c>
    </row>
    <row r="22" spans="1:5" ht="15.75" thickBot="1" x14ac:dyDescent="0.3">
      <c r="A22" s="52" t="s">
        <v>43</v>
      </c>
      <c r="B22" s="52"/>
      <c r="C22" s="64">
        <v>1525.72</v>
      </c>
      <c r="D22" s="52" t="s">
        <v>34</v>
      </c>
      <c r="E22" s="64">
        <v>4</v>
      </c>
    </row>
    <row r="23" spans="1:5" ht="15.75" thickBot="1" x14ac:dyDescent="0.3">
      <c r="A23" s="52" t="s">
        <v>85</v>
      </c>
      <c r="B23" s="52"/>
      <c r="C23" s="64">
        <v>597.87</v>
      </c>
      <c r="D23" s="52" t="s">
        <v>41</v>
      </c>
      <c r="E23" s="64">
        <v>3</v>
      </c>
    </row>
    <row r="24" spans="1:5" ht="15.75" thickBot="1" x14ac:dyDescent="0.3">
      <c r="A24" s="52" t="s">
        <v>86</v>
      </c>
      <c r="B24" s="52"/>
      <c r="C24" s="64">
        <v>1117.43</v>
      </c>
      <c r="D24" s="52" t="s">
        <v>41</v>
      </c>
      <c r="E24" s="64">
        <v>1</v>
      </c>
    </row>
    <row r="25" spans="1:5" ht="15.75" thickBot="1" x14ac:dyDescent="0.3">
      <c r="A25" s="52" t="s">
        <v>106</v>
      </c>
      <c r="B25" s="52"/>
      <c r="C25" s="64">
        <v>3141</v>
      </c>
      <c r="D25" s="52" t="s">
        <v>41</v>
      </c>
      <c r="E25" s="64">
        <v>2</v>
      </c>
    </row>
    <row r="26" spans="1:5" ht="15.75" thickBot="1" x14ac:dyDescent="0.3">
      <c r="A26" s="52" t="s">
        <v>87</v>
      </c>
      <c r="B26" s="52"/>
      <c r="C26" s="64">
        <v>172.59</v>
      </c>
      <c r="D26" s="52" t="s">
        <v>5</v>
      </c>
      <c r="E26" s="64">
        <v>1</v>
      </c>
    </row>
    <row r="27" spans="1:5" ht="15.75" thickBot="1" x14ac:dyDescent="0.3">
      <c r="A27" s="52" t="s">
        <v>88</v>
      </c>
      <c r="B27" s="52"/>
      <c r="C27" s="64">
        <v>955.04</v>
      </c>
      <c r="D27" s="52" t="s">
        <v>5</v>
      </c>
      <c r="E27" s="64">
        <v>2</v>
      </c>
    </row>
    <row r="28" spans="1:5" ht="15.75" thickBot="1" x14ac:dyDescent="0.3">
      <c r="A28" s="52" t="s">
        <v>89</v>
      </c>
      <c r="B28" s="52"/>
      <c r="C28" s="64">
        <v>870.02</v>
      </c>
      <c r="D28" s="52" t="s">
        <v>41</v>
      </c>
      <c r="E28" s="64">
        <v>2</v>
      </c>
    </row>
    <row r="29" spans="1:5" ht="15.75" thickBot="1" x14ac:dyDescent="0.3">
      <c r="A29" s="52" t="s">
        <v>107</v>
      </c>
      <c r="B29" s="52"/>
      <c r="C29" s="64">
        <v>5114.3999999999996</v>
      </c>
      <c r="D29" s="52" t="s">
        <v>5</v>
      </c>
      <c r="E29" s="64">
        <v>30</v>
      </c>
    </row>
    <row r="30" spans="1:5" ht="15.75" thickBot="1" x14ac:dyDescent="0.3">
      <c r="A30" s="52" t="s">
        <v>77</v>
      </c>
      <c r="B30" s="52"/>
      <c r="C30" s="64">
        <v>4972.2700000000004</v>
      </c>
      <c r="D30" s="52" t="s">
        <v>5</v>
      </c>
      <c r="E30" s="64">
        <v>8.1</v>
      </c>
    </row>
    <row r="31" spans="1:5" ht="15.75" thickBot="1" x14ac:dyDescent="0.3">
      <c r="A31" s="52" t="s">
        <v>92</v>
      </c>
      <c r="B31" s="52"/>
      <c r="C31" s="64">
        <v>1327.47</v>
      </c>
      <c r="D31" s="52" t="s">
        <v>41</v>
      </c>
      <c r="E31" s="64">
        <v>1</v>
      </c>
    </row>
    <row r="32" spans="1:5" ht="15.75" thickBot="1" x14ac:dyDescent="0.3">
      <c r="A32" s="52" t="s">
        <v>93</v>
      </c>
      <c r="B32" s="52"/>
      <c r="C32" s="64">
        <v>694.5</v>
      </c>
      <c r="D32" s="52" t="s">
        <v>32</v>
      </c>
      <c r="E32" s="64">
        <v>1</v>
      </c>
    </row>
    <row r="33" spans="1:5" ht="15.75" thickBot="1" x14ac:dyDescent="0.3">
      <c r="A33" s="52" t="s">
        <v>44</v>
      </c>
      <c r="B33" s="52"/>
      <c r="C33" s="64">
        <v>609.99</v>
      </c>
      <c r="D33" s="52" t="s">
        <v>41</v>
      </c>
      <c r="E33" s="64">
        <v>1</v>
      </c>
    </row>
    <row r="34" spans="1:5" ht="15.75" thickBot="1" x14ac:dyDescent="0.3">
      <c r="A34" s="52" t="s">
        <v>94</v>
      </c>
      <c r="B34" s="52"/>
      <c r="C34" s="64">
        <v>1083.27</v>
      </c>
      <c r="D34" s="52" t="s">
        <v>41</v>
      </c>
      <c r="E34" s="64">
        <v>1</v>
      </c>
    </row>
    <row r="35" spans="1:5" ht="15.75" thickBot="1" x14ac:dyDescent="0.3">
      <c r="A35" s="52" t="s">
        <v>95</v>
      </c>
      <c r="B35" s="52"/>
      <c r="C35" s="64">
        <v>4939.99</v>
      </c>
      <c r="D35" s="52" t="s">
        <v>41</v>
      </c>
      <c r="E35" s="64">
        <v>1</v>
      </c>
    </row>
    <row r="36" spans="1:5" ht="15.75" thickBot="1" x14ac:dyDescent="0.3">
      <c r="A36" s="52" t="s">
        <v>96</v>
      </c>
      <c r="B36" s="52"/>
      <c r="C36" s="64">
        <v>3607.3</v>
      </c>
      <c r="D36" s="52" t="s">
        <v>41</v>
      </c>
      <c r="E36" s="64">
        <v>1</v>
      </c>
    </row>
    <row r="37" spans="1:5" ht="15.75" thickBot="1" x14ac:dyDescent="0.3">
      <c r="A37" s="52" t="s">
        <v>97</v>
      </c>
      <c r="B37" s="52"/>
      <c r="C37" s="64">
        <v>28051.200000000001</v>
      </c>
      <c r="D37" s="52" t="s">
        <v>41</v>
      </c>
      <c r="E37" s="64">
        <v>6</v>
      </c>
    </row>
    <row r="38" spans="1:5" ht="15.75" thickBot="1" x14ac:dyDescent="0.3">
      <c r="A38" s="52" t="s">
        <v>98</v>
      </c>
      <c r="B38" s="52"/>
      <c r="C38" s="64">
        <v>5111.32</v>
      </c>
      <c r="D38" s="52" t="s">
        <v>99</v>
      </c>
      <c r="E38" s="64">
        <v>4</v>
      </c>
    </row>
    <row r="39" spans="1:5" ht="15.75" thickBot="1" x14ac:dyDescent="0.3">
      <c r="A39" s="52" t="s">
        <v>71</v>
      </c>
      <c r="B39" s="52"/>
      <c r="C39" s="64">
        <v>23285.81</v>
      </c>
      <c r="D39" s="52" t="s">
        <v>5</v>
      </c>
      <c r="E39" s="64">
        <v>25588.799999999999</v>
      </c>
    </row>
    <row r="40" spans="1:5" ht="15.75" thickBot="1" x14ac:dyDescent="0.3">
      <c r="A40" s="52" t="s">
        <v>72</v>
      </c>
      <c r="B40" s="52"/>
      <c r="C40" s="64">
        <v>24565.25</v>
      </c>
      <c r="D40" s="52" t="s">
        <v>4</v>
      </c>
      <c r="E40" s="64">
        <v>25588.799999999999</v>
      </c>
    </row>
    <row r="41" spans="1:5" ht="15.75" thickBot="1" x14ac:dyDescent="0.3">
      <c r="A41" s="52" t="s">
        <v>69</v>
      </c>
      <c r="B41" s="52"/>
      <c r="C41" s="64">
        <v>103634.64</v>
      </c>
      <c r="D41" s="52" t="s">
        <v>4</v>
      </c>
      <c r="E41" s="64">
        <v>25588.799999999999</v>
      </c>
    </row>
    <row r="42" spans="1:5" ht="15.75" thickBot="1" x14ac:dyDescent="0.3">
      <c r="A42" s="52" t="s">
        <v>70</v>
      </c>
      <c r="B42" s="52"/>
      <c r="C42" s="64">
        <v>106449.41</v>
      </c>
      <c r="D42" s="52" t="s">
        <v>4</v>
      </c>
      <c r="E42" s="64">
        <v>25588.799999999999</v>
      </c>
    </row>
    <row r="43" spans="1:5" ht="15.75" thickBot="1" x14ac:dyDescent="0.3">
      <c r="A43" s="52" t="s">
        <v>60</v>
      </c>
      <c r="B43" s="52"/>
      <c r="C43" s="64">
        <v>45293.599999999999</v>
      </c>
      <c r="D43" s="52" t="s">
        <v>4</v>
      </c>
      <c r="E43" s="64">
        <v>25589.599999999999</v>
      </c>
    </row>
    <row r="44" spans="1:5" ht="15.75" thickBot="1" x14ac:dyDescent="0.3">
      <c r="A44" s="52" t="s">
        <v>61</v>
      </c>
      <c r="B44" s="52"/>
      <c r="C44" s="64">
        <v>52232.57</v>
      </c>
      <c r="D44" s="52" t="s">
        <v>4</v>
      </c>
      <c r="E44" s="64">
        <v>25604.2</v>
      </c>
    </row>
    <row r="45" spans="1:5" ht="15.75" thickBot="1" x14ac:dyDescent="0.3">
      <c r="A45" s="52" t="s">
        <v>75</v>
      </c>
      <c r="B45" s="52"/>
      <c r="C45" s="64">
        <v>47596.66</v>
      </c>
      <c r="D45" s="52" t="s">
        <v>4</v>
      </c>
      <c r="E45" s="64">
        <v>25589.599999999999</v>
      </c>
    </row>
    <row r="46" spans="1:5" ht="15.75" thickBot="1" x14ac:dyDescent="0.3">
      <c r="A46" s="52" t="s">
        <v>76</v>
      </c>
      <c r="B46" s="52"/>
      <c r="C46" s="64">
        <v>53768.82</v>
      </c>
      <c r="D46" s="52" t="s">
        <v>4</v>
      </c>
      <c r="E46" s="64">
        <v>25604.2</v>
      </c>
    </row>
    <row r="47" spans="1:5" ht="15.75" thickBot="1" x14ac:dyDescent="0.3">
      <c r="A47" s="52" t="s">
        <v>54</v>
      </c>
      <c r="B47" s="52"/>
      <c r="C47" s="64">
        <v>101075.76</v>
      </c>
      <c r="D47" s="52" t="s">
        <v>5</v>
      </c>
      <c r="E47" s="64">
        <v>25588.799999999999</v>
      </c>
    </row>
    <row r="48" spans="1:5" ht="15.75" thickBot="1" x14ac:dyDescent="0.3">
      <c r="A48" s="52" t="s">
        <v>59</v>
      </c>
      <c r="B48" s="52"/>
      <c r="C48" s="64">
        <v>105425.86</v>
      </c>
      <c r="D48" s="52" t="s">
        <v>4</v>
      </c>
      <c r="E48" s="64">
        <v>25588.799999999999</v>
      </c>
    </row>
    <row r="49" spans="1:5" ht="15.75" thickBot="1" x14ac:dyDescent="0.3">
      <c r="A49" s="52" t="s">
        <v>78</v>
      </c>
      <c r="B49" s="52"/>
      <c r="C49" s="64">
        <v>636.12</v>
      </c>
      <c r="D49" s="52" t="s">
        <v>41</v>
      </c>
      <c r="E49" s="64">
        <v>1</v>
      </c>
    </row>
    <row r="50" spans="1:5" ht="15.75" thickBot="1" x14ac:dyDescent="0.3">
      <c r="A50" s="52" t="s">
        <v>102</v>
      </c>
      <c r="B50" s="52"/>
      <c r="C50" s="64">
        <v>3252.86</v>
      </c>
      <c r="D50" s="52" t="s">
        <v>41</v>
      </c>
      <c r="E50" s="64">
        <v>2</v>
      </c>
    </row>
    <row r="51" spans="1:5" ht="15.75" thickBot="1" x14ac:dyDescent="0.3">
      <c r="A51" s="52" t="s">
        <v>45</v>
      </c>
      <c r="B51" s="52"/>
      <c r="C51" s="64">
        <v>2065.6999999999998</v>
      </c>
      <c r="D51" s="52" t="s">
        <v>108</v>
      </c>
      <c r="E51" s="64">
        <v>2</v>
      </c>
    </row>
    <row r="52" spans="1:5" ht="15.75" thickBot="1" x14ac:dyDescent="0.3">
      <c r="A52" s="52" t="s">
        <v>109</v>
      </c>
      <c r="B52" s="52"/>
      <c r="C52" s="64">
        <v>1723.02</v>
      </c>
      <c r="D52" s="52" t="s">
        <v>41</v>
      </c>
      <c r="E52" s="64">
        <v>6</v>
      </c>
    </row>
    <row r="53" spans="1:5" ht="15.75" thickBot="1" x14ac:dyDescent="0.3">
      <c r="A53" s="52" t="s">
        <v>79</v>
      </c>
      <c r="B53" s="52"/>
      <c r="C53" s="64">
        <v>407.1</v>
      </c>
      <c r="D53" s="52" t="s">
        <v>80</v>
      </c>
      <c r="E53" s="64">
        <v>1</v>
      </c>
    </row>
    <row r="54" spans="1:5" ht="15.75" thickBot="1" x14ac:dyDescent="0.3">
      <c r="A54" s="52" t="s">
        <v>100</v>
      </c>
      <c r="B54" s="52"/>
      <c r="C54" s="64">
        <v>1370.72</v>
      </c>
      <c r="D54" s="52" t="s">
        <v>41</v>
      </c>
      <c r="E54" s="64">
        <v>8</v>
      </c>
    </row>
    <row r="55" spans="1:5" ht="15.75" thickBot="1" x14ac:dyDescent="0.3">
      <c r="A55" s="52" t="s">
        <v>100</v>
      </c>
      <c r="B55" s="52"/>
      <c r="C55" s="64">
        <v>514.02</v>
      </c>
      <c r="D55" s="52" t="s">
        <v>41</v>
      </c>
      <c r="E55" s="64">
        <v>3</v>
      </c>
    </row>
    <row r="56" spans="1:5" ht="15.75" thickBot="1" x14ac:dyDescent="0.3">
      <c r="A56" s="52" t="s">
        <v>65</v>
      </c>
      <c r="B56" s="52"/>
      <c r="C56" s="64">
        <v>2558.88</v>
      </c>
      <c r="D56" s="52" t="s">
        <v>4</v>
      </c>
      <c r="E56" s="64">
        <v>25588.799999999999</v>
      </c>
    </row>
    <row r="57" spans="1:5" ht="15.75" thickBot="1" x14ac:dyDescent="0.3">
      <c r="A57" s="52" t="s">
        <v>66</v>
      </c>
      <c r="B57" s="52"/>
      <c r="C57" s="64">
        <v>2558.88</v>
      </c>
      <c r="D57" s="52" t="s">
        <v>4</v>
      </c>
      <c r="E57" s="64">
        <v>25588.799999999999</v>
      </c>
    </row>
    <row r="58" spans="1:5" ht="15.75" thickBot="1" x14ac:dyDescent="0.3">
      <c r="A58" s="52" t="s">
        <v>67</v>
      </c>
      <c r="B58" s="52"/>
      <c r="C58" s="64">
        <v>32497.78</v>
      </c>
      <c r="D58" s="52" t="s">
        <v>4</v>
      </c>
      <c r="E58" s="64">
        <v>25588.799999999999</v>
      </c>
    </row>
    <row r="59" spans="1:5" ht="15.75" thickBot="1" x14ac:dyDescent="0.3">
      <c r="A59" s="52" t="s">
        <v>68</v>
      </c>
      <c r="B59" s="52"/>
      <c r="C59" s="64">
        <v>32497.78</v>
      </c>
      <c r="D59" s="52" t="s">
        <v>4</v>
      </c>
      <c r="E59" s="64">
        <v>25588.799999999999</v>
      </c>
    </row>
    <row r="60" spans="1:5" ht="15.75" thickBot="1" x14ac:dyDescent="0.3">
      <c r="A60" s="52" t="s">
        <v>113</v>
      </c>
      <c r="B60" s="52"/>
      <c r="C60" s="66">
        <v>15229</v>
      </c>
      <c r="D60" s="52" t="s">
        <v>34</v>
      </c>
      <c r="E60" s="64">
        <v>1</v>
      </c>
    </row>
    <row r="61" spans="1:5" ht="15.75" thickBot="1" x14ac:dyDescent="0.3">
      <c r="A61" s="52" t="s">
        <v>114</v>
      </c>
      <c r="B61" s="52"/>
      <c r="C61" s="66">
        <v>7989.88</v>
      </c>
      <c r="D61" s="52" t="s">
        <v>41</v>
      </c>
      <c r="E61" s="64">
        <v>4</v>
      </c>
    </row>
    <row r="62" spans="1:5" ht="15.75" thickBot="1" x14ac:dyDescent="0.3">
      <c r="A62" s="52" t="s">
        <v>46</v>
      </c>
      <c r="B62" s="52"/>
      <c r="C62" s="64">
        <v>1092.8599999999999</v>
      </c>
      <c r="D62" s="52" t="s">
        <v>41</v>
      </c>
      <c r="E62" s="64">
        <v>2</v>
      </c>
    </row>
    <row r="63" spans="1:5" ht="15.75" thickBot="1" x14ac:dyDescent="0.3">
      <c r="A63" s="52" t="s">
        <v>101</v>
      </c>
      <c r="B63" s="52"/>
      <c r="C63" s="64">
        <v>160.5</v>
      </c>
      <c r="D63" s="52" t="s">
        <v>5</v>
      </c>
      <c r="E63" s="64">
        <v>0.1</v>
      </c>
    </row>
    <row r="64" spans="1:5" ht="15.75" thickBot="1" x14ac:dyDescent="0.3">
      <c r="A64" s="52" t="s">
        <v>47</v>
      </c>
      <c r="B64" s="52"/>
      <c r="C64" s="64">
        <v>3760</v>
      </c>
      <c r="D64" s="52" t="s">
        <v>5</v>
      </c>
      <c r="E64" s="64">
        <v>2.5</v>
      </c>
    </row>
    <row r="65" spans="1:5" ht="15.75" thickBot="1" x14ac:dyDescent="0.3">
      <c r="A65" s="52" t="s">
        <v>81</v>
      </c>
      <c r="B65" s="52"/>
      <c r="C65" s="64">
        <v>1461.94</v>
      </c>
      <c r="D65" s="52" t="s">
        <v>41</v>
      </c>
      <c r="E65" s="64">
        <v>1</v>
      </c>
    </row>
    <row r="66" spans="1:5" ht="15.75" thickBot="1" x14ac:dyDescent="0.3">
      <c r="A66" s="52"/>
      <c r="B66" s="52"/>
      <c r="C66" s="65">
        <f>SUM(C6:C65)</f>
        <v>866607.48999999987</v>
      </c>
      <c r="D66" s="52"/>
      <c r="E66" s="64"/>
    </row>
    <row r="68" spans="1:5" x14ac:dyDescent="0.25">
      <c r="C68" s="49">
        <v>866607.49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2021-03-03T07:00:10Z</cp:lastPrinted>
  <dcterms:created xsi:type="dcterms:W3CDTF">2016-03-18T02:51:51Z</dcterms:created>
  <dcterms:modified xsi:type="dcterms:W3CDTF">2021-03-03T07:00:42Z</dcterms:modified>
</cp:coreProperties>
</file>