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Лист1!$A$3:$E$85</definedName>
  </definedNames>
  <calcPr calcId="145621" calcMode="manual"/>
</workbook>
</file>

<file path=xl/calcChain.xml><?xml version="1.0" encoding="utf-8"?>
<calcChain xmlns="http://schemas.openxmlformats.org/spreadsheetml/2006/main">
  <c r="C20" i="1" l="1"/>
  <c r="C8" i="1"/>
  <c r="C74" i="1" l="1"/>
  <c r="C81" i="1"/>
  <c r="C80" i="1" s="1"/>
  <c r="C70" i="1"/>
  <c r="C67" i="1"/>
  <c r="C64" i="1"/>
  <c r="C43" i="1"/>
  <c r="C29" i="1"/>
  <c r="C22" i="1"/>
  <c r="C17" i="1"/>
  <c r="C14" i="1"/>
  <c r="C10" i="1"/>
  <c r="C9" i="1" s="1"/>
  <c r="C12" i="1" s="1"/>
  <c r="C82" i="1" l="1"/>
  <c r="F82" i="1" s="1"/>
  <c r="B62" i="1"/>
  <c r="C83" i="1" l="1"/>
  <c r="B74" i="1"/>
  <c r="B64" i="1"/>
  <c r="C84" i="1" l="1"/>
  <c r="C85" i="1" s="1"/>
  <c r="B81" i="1"/>
  <c r="B80" i="1" s="1"/>
  <c r="B70" i="1"/>
  <c r="B67" i="1"/>
  <c r="B66" i="1"/>
  <c r="B63" i="1"/>
  <c r="B20" i="1"/>
  <c r="B17" i="1"/>
  <c r="B14" i="1"/>
  <c r="B82" i="1" l="1"/>
</calcChain>
</file>

<file path=xl/sharedStrings.xml><?xml version="1.0" encoding="utf-8"?>
<sst xmlns="http://schemas.openxmlformats.org/spreadsheetml/2006/main" count="247" uniqueCount="142">
  <si>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</si>
  <si>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</si>
  <si>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</si>
  <si>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</si>
  <si>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</si>
  <si>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</si>
  <si>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</si>
  <si>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</si>
  <si>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</si>
  <si>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</si>
  <si>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</si>
  <si>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</si>
  <si>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</si>
  <si>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</si>
  <si>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</si>
  <si>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</si>
  <si>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</si>
  <si>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</si>
  <si>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</si>
  <si>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</si>
  <si>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</si>
  <si>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</si>
  <si>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</si>
  <si>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</si>
  <si>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</si>
  <si>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</si>
  <si>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</si>
  <si>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</si>
  <si>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</si>
  <si>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</si>
  <si>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</si>
  <si>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</si>
  <si>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</si>
  <si>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</si>
  <si>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Прочистка вентиляции</t>
  </si>
  <si>
    <t>замена эл. лампочки накаливания</t>
  </si>
  <si>
    <t>Адрес: 1 мкр., д. 27</t>
  </si>
  <si>
    <t>Наименование работ</t>
  </si>
  <si>
    <t>Ед.изм</t>
  </si>
  <si>
    <t>Кол-во</t>
  </si>
  <si>
    <t>Выезд а/машины по заявке</t>
  </si>
  <si>
    <t>выезд</t>
  </si>
  <si>
    <t>Замена пакетных выключателей</t>
  </si>
  <si>
    <t>Смена стекол</t>
  </si>
  <si>
    <t>осмотр подвала</t>
  </si>
  <si>
    <t>раз</t>
  </si>
  <si>
    <t>прочистка вентиляционных каналов</t>
  </si>
  <si>
    <t>Предварительный анализ финансово-экономической деятельности ООО "Лидер" за период с 01.01.2018 г. по 31.12.2018 г.</t>
  </si>
  <si>
    <t xml:space="preserve"> 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</si>
  <si>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</si>
  <si>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1-й мкр д.27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</si>
  <si>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</si>
  <si>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</si>
  <si>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</si>
  <si>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</si>
  <si>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</si>
  <si>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"ЗКДС"</t>
  </si>
  <si>
    <t>Дератизация "ЗКДС"</t>
  </si>
  <si>
    <t>шт.</t>
  </si>
  <si>
    <t>Организация мест накоп.ртуть сод-х ламп 3,4 кв. 2019г. К=0,6;0,8;0,85;</t>
  </si>
  <si>
    <t>Очистка канализационной сети</t>
  </si>
  <si>
    <t>Очистка хокейной коробки от снега и бытового мусора</t>
  </si>
  <si>
    <t>Ремонт вентелей до 32 д.</t>
  </si>
  <si>
    <t>Ремонт кровли материалом бикрост</t>
  </si>
  <si>
    <t>Смена стекл</t>
  </si>
  <si>
    <t>Смена труб ХВС и ГВС д. 25</t>
  </si>
  <si>
    <t>Смена труб канализации д.100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</si>
  <si>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</si>
  <si>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</si>
  <si>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</si>
  <si>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</si>
  <si>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</si>
  <si>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</si>
  <si>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</si>
  <si>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</si>
  <si>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Утепление продухов изовером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</si>
  <si>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</si>
  <si>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</si>
  <si>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</si>
  <si>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</si>
  <si>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ремонт труб КНС</t>
  </si>
  <si>
    <t>смена труб ГВС и ХВС  д.20 ПП</t>
  </si>
  <si>
    <t>смена труб ГВС и ХВС д.32 ПП</t>
  </si>
  <si>
    <t>Жукова Н.Л. (1МКР, 27/44)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</si>
  <si>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</si>
  <si>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</si>
  <si>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</si>
  <si>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</si>
  <si>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</si>
  <si>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</si>
  <si>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</si>
  <si>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</si>
  <si>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</si>
  <si>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</si>
  <si>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</si>
  <si>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Портал 75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</si>
  <si>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</si>
  <si>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</si>
  <si>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</si>
  <si>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</si>
  <si>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</si>
  <si>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</si>
  <si>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Установка песочницы</t>
  </si>
  <si>
    <t>Осмотр подвала</t>
  </si>
  <si>
    <t>1 дом</t>
  </si>
  <si>
    <t>Осмотр сантех. оборудования</t>
  </si>
  <si>
    <t>Отключение отопления</t>
  </si>
  <si>
    <t>Очистка подвала, 1 мкр 27</t>
  </si>
  <si>
    <t>Прочистка труб водоснабжения</t>
  </si>
  <si>
    <t>Ремонт канализационной трубы  50 мм</t>
  </si>
  <si>
    <t>Ремонт труб КНС</t>
  </si>
  <si>
    <t>Сброс воздуха со стояков отопления с использованием а/м газель</t>
  </si>
  <si>
    <t>Смена вентиля до 20 мм</t>
  </si>
  <si>
    <t>Смена вентиля, д.32</t>
  </si>
  <si>
    <t>Смена труб ХВС и ГВС д.25 ПП</t>
  </si>
  <si>
    <t>Удаление воздуха со стояков отопления</t>
  </si>
  <si>
    <t>Чистка фильтра</t>
  </si>
  <si>
    <t>1 кв.</t>
  </si>
  <si>
    <t>Замена замка на почтовом ящике</t>
  </si>
  <si>
    <t>Замена эл.провода</t>
  </si>
  <si>
    <t>1 пм</t>
  </si>
  <si>
    <t>Замена электрической лампы накаливания</t>
  </si>
  <si>
    <t>Замена электропроводки</t>
  </si>
  <si>
    <t>Изготовление и установка перил</t>
  </si>
  <si>
    <t>Осмотр электросчетчика</t>
  </si>
  <si>
    <t>Ремонт дверных полотен</t>
  </si>
  <si>
    <t>Установка пружины</t>
  </si>
  <si>
    <t>Установка светильников с датчиком на движение</t>
  </si>
  <si>
    <t>шт</t>
  </si>
  <si>
    <t>Установка электро розетки в местах общего пользования</t>
  </si>
  <si>
    <t>Устройство герметичных перегородок</t>
  </si>
  <si>
    <t>Утепление двери</t>
  </si>
  <si>
    <t>период: 01.01.2020-31.12.2020</t>
  </si>
  <si>
    <t>Доходы по дому за 2020 г.:</t>
  </si>
  <si>
    <t>Всего начислено за период с 01.01.2020-31.12.2020</t>
  </si>
  <si>
    <t>Всего оплачено за период с 01.01.2020-31.12.2020</t>
  </si>
  <si>
    <t>Дебиторская задолженность(переплата) по дому на  31.12.2020 г.</t>
  </si>
  <si>
    <t>Всего доходов по дому за период с 01.01.2020 по 31.12.2020 г.</t>
  </si>
  <si>
    <t>16. Всего расходов по дому за период с 01.01.2020 по 31.12.2020 г.  г.</t>
  </si>
  <si>
    <t xml:space="preserve">17. Всего расходов по дому с НДС за период с 01.01.2020 по 31.12.2020 г.  </t>
  </si>
  <si>
    <t xml:space="preserve">18. Конечное сальдо по дому (по работам) за период с 01.01.2020 по 31.12.2020 г. </t>
  </si>
  <si>
    <t>19. Конечное сальдо с учетом дебиторской задолженности (переплаты)  на 31.12.2020 г.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</si>
</sst>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1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left" vertical="center" wrapText="1"/>
    </xf>
    <xf numFmtId="2" fontId="4" fillId="3" borderId="2" xfId="1" applyNumberFormat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2" fontId="6" fillId="3" borderId="9" xfId="0" applyNumberFormat="1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left" vertical="center" wrapText="1"/>
    </xf>
    <xf numFmtId="164" fontId="6" fillId="3" borderId="2" xfId="3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43" fontId="2" fillId="3" borderId="9" xfId="3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9" fontId="0" fillId="4" borderId="3" xfId="0" applyNumberFormat="1" applyFill="1" applyBorder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165" fontId="0" fillId="4" borderId="3" xfId="0" applyNumberFormat="1" applyFill="1" applyBorder="1"/>
    <xf numFmtId="0" fontId="0" fillId="4" borderId="0" xfId="0" applyFill="1"/>
    <xf numFmtId="2" fontId="6" fillId="3" borderId="2" xfId="3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6" fontId="0" fillId="0" borderId="3" xfId="0" applyNumberFormat="1" applyFill="1" applyBorder="1"/>
    <xf numFmtId="0" fontId="9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8">
          <cell r="C58">
            <v>466366.67999999993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2" workbookViewId="0">
      <selection activeCell="A13" sqref="A13:E13"/>
    </sheetView>
  </sheetViews>
  <sheetFormatPr defaultRowHeight="15" outlineLevelRow="2" x14ac:dyDescent="0.25"/>
  <cols>
    <col min="1" max="1" width="57.710937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12.28515625" style="5" customWidth="1"/>
    <col min="7" max="16384" width="9.140625" style="5"/>
  </cols>
  <sheetData>
    <row r="1" spans="1:5" ht="42.75" hidden="1" customHeight="1" x14ac:dyDescent="0.25">
      <c r="A1" s="53" t="s">
        <v>47</v>
      </c>
      <c r="B1" s="53"/>
      <c r="C1" s="53"/>
      <c r="D1" s="53"/>
      <c r="E1" s="53"/>
    </row>
    <row r="2" spans="1:5" ht="46.5" customHeight="1" x14ac:dyDescent="0.25">
      <c r="A2" s="53" t="s">
        <v>48</v>
      </c>
      <c r="B2" s="53"/>
      <c r="C2" s="53"/>
      <c r="D2" s="53"/>
      <c r="E2" s="53"/>
    </row>
    <row r="3" spans="1:5" ht="17.25" customHeight="1" x14ac:dyDescent="0.25">
      <c r="A3" s="6" t="s">
        <v>36</v>
      </c>
      <c r="B3" s="9" t="s">
        <v>7</v>
      </c>
      <c r="C3" s="57" t="s">
        <v>132</v>
      </c>
      <c r="D3" s="57"/>
      <c r="E3" s="57"/>
    </row>
    <row r="4" spans="1:5" ht="57" x14ac:dyDescent="0.25">
      <c r="A4" s="10" t="s">
        <v>3</v>
      </c>
      <c r="B4" s="11" t="s">
        <v>0</v>
      </c>
      <c r="C4" s="12" t="s">
        <v>32</v>
      </c>
      <c r="D4" s="31" t="s">
        <v>1</v>
      </c>
      <c r="E4" s="32" t="s">
        <v>2</v>
      </c>
    </row>
    <row r="5" spans="1:5" x14ac:dyDescent="0.25">
      <c r="A5" s="58" t="s">
        <v>133</v>
      </c>
      <c r="B5" s="59"/>
      <c r="C5" s="59"/>
      <c r="D5" s="59"/>
      <c r="E5" s="60"/>
    </row>
    <row r="6" spans="1:5" x14ac:dyDescent="0.25">
      <c r="A6" s="10" t="s">
        <v>134</v>
      </c>
      <c r="B6" s="11"/>
      <c r="C6" s="12">
        <v>798985.89</v>
      </c>
      <c r="D6" s="33" t="s">
        <v>31</v>
      </c>
      <c r="E6" s="32"/>
    </row>
    <row r="7" spans="1:5" x14ac:dyDescent="0.25">
      <c r="A7" s="10" t="s">
        <v>135</v>
      </c>
      <c r="B7" s="11"/>
      <c r="C7" s="12">
        <v>907056.8</v>
      </c>
      <c r="D7" s="33" t="s">
        <v>31</v>
      </c>
      <c r="E7" s="32"/>
    </row>
    <row r="8" spans="1:5" ht="28.5" x14ac:dyDescent="0.25">
      <c r="A8" s="10" t="s">
        <v>136</v>
      </c>
      <c r="B8" s="11"/>
      <c r="C8" s="12">
        <f>C7-C6</f>
        <v>108070.91000000003</v>
      </c>
      <c r="D8" s="33" t="s">
        <v>31</v>
      </c>
      <c r="E8" s="32"/>
    </row>
    <row r="9" spans="1:5" x14ac:dyDescent="0.25">
      <c r="A9" s="10" t="s">
        <v>9</v>
      </c>
      <c r="B9" s="11"/>
      <c r="C9" s="12">
        <f>C10+C11</f>
        <v>12523.68</v>
      </c>
      <c r="D9" s="33" t="s">
        <v>31</v>
      </c>
      <c r="E9" s="32"/>
    </row>
    <row r="10" spans="1:5" x14ac:dyDescent="0.25">
      <c r="A10" s="13" t="s">
        <v>10</v>
      </c>
      <c r="B10" s="11"/>
      <c r="C10" s="12">
        <f>600*10+180+528.64*12</f>
        <v>12523.68</v>
      </c>
      <c r="D10" s="33" t="s">
        <v>31</v>
      </c>
      <c r="E10" s="32"/>
    </row>
    <row r="11" spans="1:5" x14ac:dyDescent="0.25">
      <c r="A11" s="13" t="s">
        <v>83</v>
      </c>
      <c r="B11" s="10"/>
      <c r="C11" s="12">
        <v>0</v>
      </c>
      <c r="D11" s="33" t="s">
        <v>31</v>
      </c>
      <c r="E11" s="32"/>
    </row>
    <row r="12" spans="1:5" ht="28.5" x14ac:dyDescent="0.25">
      <c r="A12" s="14" t="s">
        <v>137</v>
      </c>
      <c r="B12" s="15"/>
      <c r="C12" s="16">
        <f>C6+C9-C10</f>
        <v>798985.89</v>
      </c>
      <c r="D12" s="33" t="s">
        <v>31</v>
      </c>
      <c r="E12" s="34"/>
    </row>
    <row r="13" spans="1:5" x14ac:dyDescent="0.25">
      <c r="A13" s="54" t="s">
        <v>11</v>
      </c>
      <c r="B13" s="55"/>
      <c r="C13" s="55"/>
      <c r="D13" s="55"/>
      <c r="E13" s="56"/>
    </row>
    <row r="14" spans="1:5" ht="29.25" thickBot="1" x14ac:dyDescent="0.3">
      <c r="A14" s="14" t="s">
        <v>13</v>
      </c>
      <c r="B14" s="15" t="e">
        <f>#REF!</f>
        <v>#REF!</v>
      </c>
      <c r="C14" s="16">
        <f>C15+C16</f>
        <v>142064.28</v>
      </c>
      <c r="D14" s="35"/>
      <c r="E14" s="34"/>
    </row>
    <row r="15" spans="1:5" s="43" customFormat="1" ht="15.75" thickBot="1" x14ac:dyDescent="0.3">
      <c r="A15" s="45" t="s">
        <v>84</v>
      </c>
      <c r="B15" s="45"/>
      <c r="C15" s="52">
        <v>69535.8</v>
      </c>
      <c r="D15" s="45" t="s">
        <v>5</v>
      </c>
      <c r="E15" s="52">
        <v>17604</v>
      </c>
    </row>
    <row r="16" spans="1:5" s="43" customFormat="1" ht="15.75" thickBot="1" x14ac:dyDescent="0.3">
      <c r="A16" s="45" t="s">
        <v>85</v>
      </c>
      <c r="B16" s="45"/>
      <c r="C16" s="52">
        <v>72528.479999999996</v>
      </c>
      <c r="D16" s="45" t="s">
        <v>4</v>
      </c>
      <c r="E16" s="52">
        <v>17604</v>
      </c>
    </row>
    <row r="17" spans="1:5" ht="29.25" thickBot="1" x14ac:dyDescent="0.3">
      <c r="A17" s="14" t="s">
        <v>14</v>
      </c>
      <c r="B17" s="15" t="e">
        <f>#REF!</f>
        <v>#REF!</v>
      </c>
      <c r="C17" s="16">
        <f>C18+C19</f>
        <v>60222.78</v>
      </c>
      <c r="D17" s="35"/>
      <c r="E17" s="34"/>
    </row>
    <row r="18" spans="1:5" s="43" customFormat="1" ht="15.75" thickBot="1" x14ac:dyDescent="0.3">
      <c r="A18" s="45" t="s">
        <v>86</v>
      </c>
      <c r="B18" s="45"/>
      <c r="C18" s="52">
        <v>26782.78</v>
      </c>
      <c r="D18" s="45" t="s">
        <v>4</v>
      </c>
      <c r="E18" s="52">
        <v>16134.2</v>
      </c>
    </row>
    <row r="19" spans="1:5" s="43" customFormat="1" ht="15.75" thickBot="1" x14ac:dyDescent="0.3">
      <c r="A19" s="45" t="s">
        <v>87</v>
      </c>
      <c r="B19" s="45"/>
      <c r="C19" s="52">
        <v>33440</v>
      </c>
      <c r="D19" s="45" t="s">
        <v>4</v>
      </c>
      <c r="E19" s="52">
        <v>17600</v>
      </c>
    </row>
    <row r="20" spans="1:5" ht="29.25" thickBot="1" x14ac:dyDescent="0.3">
      <c r="A20" s="14" t="s">
        <v>15</v>
      </c>
      <c r="B20" s="17" t="e">
        <f>#REF!+#REF!</f>
        <v>#REF!</v>
      </c>
      <c r="C20" s="16">
        <f>C21</f>
        <v>7954.41</v>
      </c>
      <c r="D20" s="36"/>
      <c r="E20" s="34"/>
    </row>
    <row r="21" spans="1:5" s="43" customFormat="1" ht="15.75" thickBot="1" x14ac:dyDescent="0.3">
      <c r="A21" s="45" t="s">
        <v>88</v>
      </c>
      <c r="B21" s="45"/>
      <c r="C21" s="52">
        <v>7954.41</v>
      </c>
      <c r="D21" s="45" t="s">
        <v>12</v>
      </c>
      <c r="E21" s="52">
        <v>123</v>
      </c>
    </row>
    <row r="22" spans="1:5" ht="43.5" thickBot="1" x14ac:dyDescent="0.3">
      <c r="A22" s="14" t="s">
        <v>16</v>
      </c>
      <c r="B22" s="15"/>
      <c r="C22" s="16">
        <f>SUM(C23:C28)</f>
        <v>19892.52</v>
      </c>
      <c r="D22" s="35"/>
      <c r="E22" s="34"/>
    </row>
    <row r="23" spans="1:5" s="43" customFormat="1" ht="15.75" thickBot="1" x14ac:dyDescent="0.3">
      <c r="A23" s="45" t="s">
        <v>89</v>
      </c>
      <c r="B23" s="45"/>
      <c r="C23" s="52">
        <v>1760.4</v>
      </c>
      <c r="D23" s="45" t="s">
        <v>4</v>
      </c>
      <c r="E23" s="52">
        <v>17604</v>
      </c>
    </row>
    <row r="24" spans="1:5" s="43" customFormat="1" ht="15.75" thickBot="1" x14ac:dyDescent="0.3">
      <c r="A24" s="45" t="s">
        <v>90</v>
      </c>
      <c r="B24" s="45"/>
      <c r="C24" s="52">
        <v>1584.36</v>
      </c>
      <c r="D24" s="45" t="s">
        <v>4</v>
      </c>
      <c r="E24" s="52">
        <v>17604</v>
      </c>
    </row>
    <row r="25" spans="1:5" s="43" customFormat="1" ht="15.75" thickBot="1" x14ac:dyDescent="0.3">
      <c r="A25" s="45" t="s">
        <v>91</v>
      </c>
      <c r="B25" s="45"/>
      <c r="C25" s="52">
        <v>1584.36</v>
      </c>
      <c r="D25" s="45" t="s">
        <v>4</v>
      </c>
      <c r="E25" s="52">
        <v>17604</v>
      </c>
    </row>
    <row r="26" spans="1:5" s="43" customFormat="1" ht="15.75" thickBot="1" x14ac:dyDescent="0.3">
      <c r="A26" s="45" t="s">
        <v>92</v>
      </c>
      <c r="B26" s="45"/>
      <c r="C26" s="52">
        <v>1584.36</v>
      </c>
      <c r="D26" s="45" t="s">
        <v>4</v>
      </c>
      <c r="E26" s="52">
        <v>17604</v>
      </c>
    </row>
    <row r="27" spans="1:5" s="43" customFormat="1" ht="15.75" thickBot="1" x14ac:dyDescent="0.3">
      <c r="A27" s="45" t="s">
        <v>93</v>
      </c>
      <c r="B27" s="45"/>
      <c r="C27" s="52">
        <v>6689.52</v>
      </c>
      <c r="D27" s="45" t="s">
        <v>4</v>
      </c>
      <c r="E27" s="52">
        <v>17604</v>
      </c>
    </row>
    <row r="28" spans="1:5" s="43" customFormat="1" ht="15.75" thickBot="1" x14ac:dyDescent="0.3">
      <c r="A28" s="45" t="s">
        <v>94</v>
      </c>
      <c r="B28" s="45"/>
      <c r="C28" s="52">
        <v>6689.52</v>
      </c>
      <c r="D28" s="45" t="s">
        <v>4</v>
      </c>
      <c r="E28" s="52">
        <v>17604</v>
      </c>
    </row>
    <row r="29" spans="1:5" ht="43.5" outlineLevel="1" thickBot="1" x14ac:dyDescent="0.3">
      <c r="A29" s="19" t="s">
        <v>18</v>
      </c>
      <c r="B29" s="20"/>
      <c r="C29" s="21">
        <f>SUM(C30:C42)</f>
        <v>43709.87</v>
      </c>
      <c r="D29" s="37"/>
      <c r="E29" s="37"/>
    </row>
    <row r="30" spans="1:5" s="43" customFormat="1" ht="15.75" thickBot="1" x14ac:dyDescent="0.3">
      <c r="A30" s="45" t="s">
        <v>118</v>
      </c>
      <c r="B30" s="45"/>
      <c r="C30" s="52">
        <v>232.25</v>
      </c>
      <c r="D30" s="45" t="s">
        <v>58</v>
      </c>
      <c r="E30" s="52">
        <v>1</v>
      </c>
    </row>
    <row r="31" spans="1:5" s="43" customFormat="1" ht="15.75" thickBot="1" x14ac:dyDescent="0.3">
      <c r="A31" s="45" t="s">
        <v>119</v>
      </c>
      <c r="B31" s="45"/>
      <c r="C31" s="52">
        <v>3268.83</v>
      </c>
      <c r="D31" s="45" t="s">
        <v>120</v>
      </c>
      <c r="E31" s="52">
        <v>3</v>
      </c>
    </row>
    <row r="32" spans="1:5" s="43" customFormat="1" ht="15.75" thickBot="1" x14ac:dyDescent="0.3">
      <c r="A32" s="45" t="s">
        <v>121</v>
      </c>
      <c r="B32" s="45"/>
      <c r="C32" s="52">
        <v>1111.5999999999999</v>
      </c>
      <c r="D32" s="45" t="s">
        <v>58</v>
      </c>
      <c r="E32" s="52">
        <v>14</v>
      </c>
    </row>
    <row r="33" spans="1:5" s="43" customFormat="1" ht="15.75" thickBot="1" x14ac:dyDescent="0.3">
      <c r="A33" s="45" t="s">
        <v>122</v>
      </c>
      <c r="B33" s="45"/>
      <c r="C33" s="52">
        <v>895.15</v>
      </c>
      <c r="D33" s="45" t="s">
        <v>5</v>
      </c>
      <c r="E33" s="52">
        <v>5</v>
      </c>
    </row>
    <row r="34" spans="1:5" s="43" customFormat="1" ht="15.75" thickBot="1" x14ac:dyDescent="0.3">
      <c r="A34" s="45" t="s">
        <v>123</v>
      </c>
      <c r="B34" s="45"/>
      <c r="C34" s="52">
        <v>3250.3</v>
      </c>
      <c r="D34" s="45" t="s">
        <v>4</v>
      </c>
      <c r="E34" s="52">
        <v>3.22</v>
      </c>
    </row>
    <row r="35" spans="1:5" s="43" customFormat="1" ht="15.75" thickBot="1" x14ac:dyDescent="0.3">
      <c r="A35" s="45" t="s">
        <v>124</v>
      </c>
      <c r="B35" s="45"/>
      <c r="C35" s="52">
        <v>196.2</v>
      </c>
      <c r="D35" s="45" t="s">
        <v>58</v>
      </c>
      <c r="E35" s="52">
        <v>1</v>
      </c>
    </row>
    <row r="36" spans="1:5" s="43" customFormat="1" ht="15.75" thickBot="1" x14ac:dyDescent="0.3">
      <c r="A36" s="45" t="s">
        <v>125</v>
      </c>
      <c r="B36" s="45"/>
      <c r="C36" s="52">
        <v>1034.98</v>
      </c>
      <c r="D36" s="45" t="s">
        <v>58</v>
      </c>
      <c r="E36" s="52">
        <v>1</v>
      </c>
    </row>
    <row r="37" spans="1:5" s="43" customFormat="1" ht="15.75" thickBot="1" x14ac:dyDescent="0.3">
      <c r="A37" s="45" t="s">
        <v>64</v>
      </c>
      <c r="B37" s="45"/>
      <c r="C37" s="52">
        <v>13972.95</v>
      </c>
      <c r="D37" s="45" t="s">
        <v>4</v>
      </c>
      <c r="E37" s="52">
        <v>18.77</v>
      </c>
    </row>
    <row r="38" spans="1:5" s="43" customFormat="1" ht="15.75" thickBot="1" x14ac:dyDescent="0.3">
      <c r="A38" s="45" t="s">
        <v>126</v>
      </c>
      <c r="B38" s="45"/>
      <c r="C38" s="52">
        <v>1204.5</v>
      </c>
      <c r="D38" s="45" t="s">
        <v>58</v>
      </c>
      <c r="E38" s="52">
        <v>5</v>
      </c>
    </row>
    <row r="39" spans="1:5" s="43" customFormat="1" ht="15.75" thickBot="1" x14ac:dyDescent="0.3">
      <c r="A39" s="45" t="s">
        <v>127</v>
      </c>
      <c r="B39" s="45"/>
      <c r="C39" s="52">
        <v>9295.65</v>
      </c>
      <c r="D39" s="45" t="s">
        <v>128</v>
      </c>
      <c r="E39" s="52">
        <v>9</v>
      </c>
    </row>
    <row r="40" spans="1:5" s="43" customFormat="1" ht="15.75" thickBot="1" x14ac:dyDescent="0.3">
      <c r="A40" s="45" t="s">
        <v>129</v>
      </c>
      <c r="B40" s="45"/>
      <c r="C40" s="52">
        <v>363.1</v>
      </c>
      <c r="D40" s="45" t="s">
        <v>58</v>
      </c>
      <c r="E40" s="52">
        <v>1</v>
      </c>
    </row>
    <row r="41" spans="1:5" s="43" customFormat="1" ht="15.75" thickBot="1" x14ac:dyDescent="0.3">
      <c r="A41" s="45" t="s">
        <v>130</v>
      </c>
      <c r="B41" s="45"/>
      <c r="C41" s="52">
        <v>4497.3100000000004</v>
      </c>
      <c r="D41" s="45" t="s">
        <v>58</v>
      </c>
      <c r="E41" s="52">
        <v>1</v>
      </c>
    </row>
    <row r="42" spans="1:5" s="43" customFormat="1" ht="15.75" thickBot="1" x14ac:dyDescent="0.3">
      <c r="A42" s="45" t="s">
        <v>131</v>
      </c>
      <c r="B42" s="45"/>
      <c r="C42" s="52">
        <v>4387.05</v>
      </c>
      <c r="D42" s="45" t="s">
        <v>58</v>
      </c>
      <c r="E42" s="52">
        <v>1</v>
      </c>
    </row>
    <row r="43" spans="1:5" s="7" customFormat="1" ht="52.5" customHeight="1" outlineLevel="2" thickBot="1" x14ac:dyDescent="0.3">
      <c r="A43" s="14" t="s">
        <v>19</v>
      </c>
      <c r="B43" s="22"/>
      <c r="C43" s="23">
        <f>SUM(C44:C60)</f>
        <v>58562.430000000015</v>
      </c>
      <c r="D43" s="38"/>
      <c r="E43" s="38"/>
    </row>
    <row r="44" spans="1:5" s="43" customFormat="1" ht="15.75" thickBot="1" x14ac:dyDescent="0.3">
      <c r="A44" s="45" t="s">
        <v>40</v>
      </c>
      <c r="B44" s="45"/>
      <c r="C44" s="52">
        <v>6805.8</v>
      </c>
      <c r="D44" s="45" t="s">
        <v>41</v>
      </c>
      <c r="E44" s="52">
        <v>12</v>
      </c>
    </row>
    <row r="45" spans="1:5" s="43" customFormat="1" ht="15.75" thickBot="1" x14ac:dyDescent="0.3">
      <c r="A45" s="45" t="s">
        <v>33</v>
      </c>
      <c r="B45" s="45"/>
      <c r="C45" s="52">
        <v>1618.72</v>
      </c>
      <c r="D45" s="45" t="s">
        <v>29</v>
      </c>
      <c r="E45" s="52">
        <v>2</v>
      </c>
    </row>
    <row r="46" spans="1:5" s="43" customFormat="1" ht="15.75" thickBot="1" x14ac:dyDescent="0.3">
      <c r="A46" s="45" t="s">
        <v>103</v>
      </c>
      <c r="B46" s="45"/>
      <c r="C46" s="52">
        <v>1907.15</v>
      </c>
      <c r="D46" s="45" t="s">
        <v>104</v>
      </c>
      <c r="E46" s="52">
        <v>5</v>
      </c>
    </row>
    <row r="47" spans="1:5" s="43" customFormat="1" ht="15.75" thickBot="1" x14ac:dyDescent="0.3">
      <c r="A47" s="45" t="s">
        <v>105</v>
      </c>
      <c r="B47" s="45"/>
      <c r="C47" s="52">
        <v>597.87</v>
      </c>
      <c r="D47" s="45" t="s">
        <v>58</v>
      </c>
      <c r="E47" s="52">
        <v>3</v>
      </c>
    </row>
    <row r="48" spans="1:5" s="43" customFormat="1" ht="15.75" thickBot="1" x14ac:dyDescent="0.3">
      <c r="A48" s="45" t="s">
        <v>106</v>
      </c>
      <c r="B48" s="45"/>
      <c r="C48" s="52">
        <v>1117.43</v>
      </c>
      <c r="D48" s="45" t="s">
        <v>58</v>
      </c>
      <c r="E48" s="52">
        <v>1</v>
      </c>
    </row>
    <row r="49" spans="1:5" s="43" customFormat="1" ht="15.75" thickBot="1" x14ac:dyDescent="0.3">
      <c r="A49" s="45" t="s">
        <v>60</v>
      </c>
      <c r="B49" s="45"/>
      <c r="C49" s="52">
        <v>2787.2</v>
      </c>
      <c r="D49" s="45" t="s">
        <v>5</v>
      </c>
      <c r="E49" s="52">
        <v>20</v>
      </c>
    </row>
    <row r="50" spans="1:5" s="43" customFormat="1" ht="15.75" thickBot="1" x14ac:dyDescent="0.3">
      <c r="A50" s="45" t="s">
        <v>107</v>
      </c>
      <c r="B50" s="45"/>
      <c r="C50" s="52">
        <v>19020.68</v>
      </c>
      <c r="D50" s="45" t="s">
        <v>4</v>
      </c>
      <c r="E50" s="52">
        <v>1</v>
      </c>
    </row>
    <row r="51" spans="1:5" s="43" customFormat="1" ht="15.75" thickBot="1" x14ac:dyDescent="0.3">
      <c r="A51" s="45" t="s">
        <v>108</v>
      </c>
      <c r="B51" s="45"/>
      <c r="C51" s="52">
        <v>345.18</v>
      </c>
      <c r="D51" s="45" t="s">
        <v>5</v>
      </c>
      <c r="E51" s="52">
        <v>2</v>
      </c>
    </row>
    <row r="52" spans="1:5" s="43" customFormat="1" ht="15.75" thickBot="1" x14ac:dyDescent="0.3">
      <c r="A52" s="45" t="s">
        <v>109</v>
      </c>
      <c r="B52" s="45"/>
      <c r="C52" s="52">
        <v>3643.44</v>
      </c>
      <c r="D52" s="45" t="s">
        <v>5</v>
      </c>
      <c r="E52" s="52">
        <v>6</v>
      </c>
    </row>
    <row r="53" spans="1:5" s="43" customFormat="1" ht="15.75" thickBot="1" x14ac:dyDescent="0.3">
      <c r="A53" s="45" t="s">
        <v>110</v>
      </c>
      <c r="B53" s="45"/>
      <c r="C53" s="52">
        <v>205.37</v>
      </c>
      <c r="D53" s="45" t="s">
        <v>58</v>
      </c>
      <c r="E53" s="52">
        <v>1</v>
      </c>
    </row>
    <row r="54" spans="1:5" s="43" customFormat="1" ht="15.75" thickBot="1" x14ac:dyDescent="0.3">
      <c r="A54" s="45" t="s">
        <v>111</v>
      </c>
      <c r="B54" s="45"/>
      <c r="C54" s="52">
        <v>13890</v>
      </c>
      <c r="D54" s="45" t="s">
        <v>29</v>
      </c>
      <c r="E54" s="52">
        <v>20</v>
      </c>
    </row>
    <row r="55" spans="1:5" s="43" customFormat="1" ht="15.75" thickBot="1" x14ac:dyDescent="0.3">
      <c r="A55" s="45" t="s">
        <v>112</v>
      </c>
      <c r="B55" s="45"/>
      <c r="C55" s="52">
        <v>609.99</v>
      </c>
      <c r="D55" s="45" t="s">
        <v>58</v>
      </c>
      <c r="E55" s="52">
        <v>1</v>
      </c>
    </row>
    <row r="56" spans="1:5" s="43" customFormat="1" ht="15.75" thickBot="1" x14ac:dyDescent="0.3">
      <c r="A56" s="45" t="s">
        <v>113</v>
      </c>
      <c r="B56" s="45"/>
      <c r="C56" s="52">
        <v>954.41</v>
      </c>
      <c r="D56" s="45" t="s">
        <v>58</v>
      </c>
      <c r="E56" s="52">
        <v>1</v>
      </c>
    </row>
    <row r="57" spans="1:5" s="43" customFormat="1" ht="15.75" thickBot="1" x14ac:dyDescent="0.3">
      <c r="A57" s="45" t="s">
        <v>114</v>
      </c>
      <c r="B57" s="45"/>
      <c r="C57" s="52">
        <v>2946</v>
      </c>
      <c r="D57" s="45" t="s">
        <v>5</v>
      </c>
      <c r="E57" s="52">
        <v>2</v>
      </c>
    </row>
    <row r="58" spans="1:5" s="43" customFormat="1" ht="15.75" thickBot="1" x14ac:dyDescent="0.3">
      <c r="A58" s="45" t="s">
        <v>115</v>
      </c>
      <c r="B58" s="45"/>
      <c r="C58" s="52">
        <v>1450.96</v>
      </c>
      <c r="D58" s="45" t="s">
        <v>29</v>
      </c>
      <c r="E58" s="52">
        <v>2</v>
      </c>
    </row>
    <row r="59" spans="1:5" s="43" customFormat="1" ht="15.75" thickBot="1" x14ac:dyDescent="0.3">
      <c r="A59" s="45" t="s">
        <v>30</v>
      </c>
      <c r="B59" s="45"/>
      <c r="C59" s="52">
        <v>342.68</v>
      </c>
      <c r="D59" s="45" t="s">
        <v>58</v>
      </c>
      <c r="E59" s="52">
        <v>2</v>
      </c>
    </row>
    <row r="60" spans="1:5" s="43" customFormat="1" ht="15.75" thickBot="1" x14ac:dyDescent="0.3">
      <c r="A60" s="45" t="s">
        <v>116</v>
      </c>
      <c r="B60" s="45"/>
      <c r="C60" s="52">
        <v>319.55</v>
      </c>
      <c r="D60" s="45" t="s">
        <v>117</v>
      </c>
      <c r="E60" s="52">
        <v>1</v>
      </c>
    </row>
    <row r="61" spans="1:5" s="7" customFormat="1" ht="28.5" outlineLevel="2" x14ac:dyDescent="0.25">
      <c r="A61" s="14" t="s">
        <v>20</v>
      </c>
      <c r="B61" s="22"/>
      <c r="C61" s="23"/>
      <c r="D61" s="38"/>
      <c r="E61" s="38"/>
    </row>
    <row r="62" spans="1:5" ht="28.5" x14ac:dyDescent="0.25">
      <c r="A62" s="14" t="s">
        <v>21</v>
      </c>
      <c r="B62" s="15" t="e">
        <f>SUM(#REF!)</f>
        <v>#REF!</v>
      </c>
      <c r="C62" s="16"/>
      <c r="D62" s="35"/>
      <c r="E62" s="34"/>
    </row>
    <row r="63" spans="1:5" ht="28.5" x14ac:dyDescent="0.25">
      <c r="A63" s="14" t="s">
        <v>22</v>
      </c>
      <c r="B63" s="15" t="e">
        <f>#REF!</f>
        <v>#REF!</v>
      </c>
      <c r="C63" s="16"/>
      <c r="D63" s="35"/>
      <c r="E63" s="34"/>
    </row>
    <row r="64" spans="1:5" ht="29.25" thickBot="1" x14ac:dyDescent="0.3">
      <c r="A64" s="14" t="s">
        <v>23</v>
      </c>
      <c r="B64" s="15" t="e">
        <f>#REF!+#REF!</f>
        <v>#REF!</v>
      </c>
      <c r="C64" s="16">
        <f>SUM(C65:C65)</f>
        <v>3078.23</v>
      </c>
      <c r="D64" s="35"/>
      <c r="E64" s="34"/>
    </row>
    <row r="65" spans="1:5" s="43" customFormat="1" ht="15.75" thickBot="1" x14ac:dyDescent="0.3">
      <c r="A65" s="45" t="s">
        <v>75</v>
      </c>
      <c r="B65" s="45"/>
      <c r="C65" s="52">
        <v>3078.23</v>
      </c>
      <c r="D65" s="45" t="s">
        <v>4</v>
      </c>
      <c r="E65" s="52">
        <v>22.5</v>
      </c>
    </row>
    <row r="66" spans="1:5" ht="28.5" x14ac:dyDescent="0.25">
      <c r="A66" s="24" t="s">
        <v>24</v>
      </c>
      <c r="B66" s="25" t="e">
        <f>#REF!</f>
        <v>#REF!</v>
      </c>
      <c r="C66" s="26"/>
      <c r="D66" s="39"/>
      <c r="E66" s="40"/>
    </row>
    <row r="67" spans="1:5" ht="43.5" thickBot="1" x14ac:dyDescent="0.3">
      <c r="A67" s="14" t="s">
        <v>25</v>
      </c>
      <c r="B67" s="15" t="e">
        <f>#REF!+#REF!</f>
        <v>#REF!</v>
      </c>
      <c r="C67" s="16">
        <f>SUM(C68:C69)</f>
        <v>32743.440000000002</v>
      </c>
      <c r="D67" s="35"/>
      <c r="E67" s="34"/>
    </row>
    <row r="68" spans="1:5" s="43" customFormat="1" ht="16.5" customHeight="1" thickBot="1" x14ac:dyDescent="0.3">
      <c r="A68" s="45" t="s">
        <v>96</v>
      </c>
      <c r="B68" s="45"/>
      <c r="C68" s="52">
        <v>15843.6</v>
      </c>
      <c r="D68" s="45" t="s">
        <v>5</v>
      </c>
      <c r="E68" s="52">
        <v>17604</v>
      </c>
    </row>
    <row r="69" spans="1:5" s="43" customFormat="1" ht="15.75" thickBot="1" x14ac:dyDescent="0.3">
      <c r="A69" s="45" t="s">
        <v>97</v>
      </c>
      <c r="B69" s="45"/>
      <c r="C69" s="52">
        <v>16899.84</v>
      </c>
      <c r="D69" s="45" t="s">
        <v>4</v>
      </c>
      <c r="E69" s="52">
        <v>17604</v>
      </c>
    </row>
    <row r="70" spans="1:5" ht="43.5" thickBot="1" x14ac:dyDescent="0.3">
      <c r="A70" s="14" t="s">
        <v>26</v>
      </c>
      <c r="B70" s="15" t="e">
        <f>#REF!</f>
        <v>#REF!</v>
      </c>
      <c r="C70" s="16">
        <f>SUM(C71:C73)</f>
        <v>5906.35</v>
      </c>
      <c r="D70" s="35"/>
      <c r="E70" s="34"/>
    </row>
    <row r="71" spans="1:5" s="43" customFormat="1" ht="15.75" thickBot="1" x14ac:dyDescent="0.3">
      <c r="A71" s="45" t="s">
        <v>56</v>
      </c>
      <c r="B71" s="45"/>
      <c r="C71" s="52">
        <v>2319.85</v>
      </c>
      <c r="D71" s="45" t="s">
        <v>4</v>
      </c>
      <c r="E71" s="52">
        <v>797.2</v>
      </c>
    </row>
    <row r="72" spans="1:5" s="43" customFormat="1" ht="15.75" thickBot="1" x14ac:dyDescent="0.3">
      <c r="A72" s="45" t="s">
        <v>95</v>
      </c>
      <c r="B72" s="45"/>
      <c r="C72" s="52">
        <v>2391</v>
      </c>
      <c r="D72" s="45" t="s">
        <v>4</v>
      </c>
      <c r="E72" s="52">
        <v>797</v>
      </c>
    </row>
    <row r="73" spans="1:5" s="43" customFormat="1" ht="15.75" thickBot="1" x14ac:dyDescent="0.3">
      <c r="A73" s="45" t="s">
        <v>17</v>
      </c>
      <c r="B73" s="45"/>
      <c r="C73" s="52">
        <v>1195.5</v>
      </c>
      <c r="D73" s="45" t="s">
        <v>4</v>
      </c>
      <c r="E73" s="52">
        <v>797</v>
      </c>
    </row>
    <row r="74" spans="1:5" ht="57.75" thickBot="1" x14ac:dyDescent="0.3">
      <c r="A74" s="14" t="s">
        <v>27</v>
      </c>
      <c r="B74" s="15" t="e">
        <f>SUM(#REF!)</f>
        <v>#REF!</v>
      </c>
      <c r="C74" s="16">
        <f>SUM(C75:C79)</f>
        <v>92232.37000000001</v>
      </c>
      <c r="D74" s="35"/>
      <c r="E74" s="34"/>
    </row>
    <row r="75" spans="1:5" s="43" customFormat="1" ht="15.75" thickBot="1" x14ac:dyDescent="0.3">
      <c r="A75" s="45" t="s">
        <v>98</v>
      </c>
      <c r="B75" s="45"/>
      <c r="C75" s="52">
        <v>299.27</v>
      </c>
      <c r="D75" s="45" t="s">
        <v>4</v>
      </c>
      <c r="E75" s="52">
        <v>17604</v>
      </c>
    </row>
    <row r="76" spans="1:5" s="43" customFormat="1" ht="15.75" thickBot="1" x14ac:dyDescent="0.3">
      <c r="A76" s="45" t="s">
        <v>99</v>
      </c>
      <c r="B76" s="45"/>
      <c r="C76" s="52">
        <v>299.27</v>
      </c>
      <c r="D76" s="45" t="s">
        <v>4</v>
      </c>
      <c r="E76" s="52">
        <v>17604</v>
      </c>
    </row>
    <row r="77" spans="1:5" s="43" customFormat="1" ht="15.75" thickBot="1" x14ac:dyDescent="0.3">
      <c r="A77" s="45" t="s">
        <v>100</v>
      </c>
      <c r="B77" s="45"/>
      <c r="C77" s="52">
        <v>43121.72</v>
      </c>
      <c r="D77" s="45" t="s">
        <v>4</v>
      </c>
      <c r="E77" s="52">
        <v>17600.7</v>
      </c>
    </row>
    <row r="78" spans="1:5" s="43" customFormat="1" ht="15.75" thickBot="1" x14ac:dyDescent="0.3">
      <c r="A78" s="45" t="s">
        <v>101</v>
      </c>
      <c r="B78" s="45"/>
      <c r="C78" s="52">
        <v>48400</v>
      </c>
      <c r="D78" s="45" t="s">
        <v>4</v>
      </c>
      <c r="E78" s="52">
        <v>17600</v>
      </c>
    </row>
    <row r="79" spans="1:5" s="43" customFormat="1" ht="15.75" thickBot="1" x14ac:dyDescent="0.3">
      <c r="A79" s="45" t="s">
        <v>102</v>
      </c>
      <c r="B79" s="45"/>
      <c r="C79" s="52">
        <v>112.11</v>
      </c>
      <c r="D79" s="45" t="s">
        <v>58</v>
      </c>
      <c r="E79" s="52">
        <v>0.25</v>
      </c>
    </row>
    <row r="80" spans="1:5" x14ac:dyDescent="0.25">
      <c r="A80" s="14" t="s">
        <v>28</v>
      </c>
      <c r="B80" s="15">
        <f>B81</f>
        <v>2796.6101694915255</v>
      </c>
      <c r="C80" s="16">
        <f>C81</f>
        <v>3300</v>
      </c>
      <c r="D80" s="35"/>
      <c r="E80" s="34"/>
    </row>
    <row r="81" spans="1:7" ht="45" x14ac:dyDescent="0.25">
      <c r="A81" s="18" t="s">
        <v>8</v>
      </c>
      <c r="B81" s="17">
        <f>C81/1.18</f>
        <v>2796.6101694915255</v>
      </c>
      <c r="C81" s="27">
        <f>E81*12*5</f>
        <v>3300</v>
      </c>
      <c r="D81" s="36" t="s">
        <v>6</v>
      </c>
      <c r="E81" s="36">
        <v>55</v>
      </c>
    </row>
    <row r="82" spans="1:7" ht="28.5" x14ac:dyDescent="0.25">
      <c r="A82" s="14" t="s">
        <v>138</v>
      </c>
      <c r="B82" s="28" t="e">
        <f>B14+B17+B20+#REF!+#REF!+#REF!+B62+B63+B64+B66+B67+B70+B74+B80</f>
        <v>#REF!</v>
      </c>
      <c r="C82" s="50">
        <f>C14+C17+C20+C22+C29+C43+C64+C66+C67+C70+C996+C74+C62+C61</f>
        <v>466366.67999999993</v>
      </c>
      <c r="D82" s="41" t="s">
        <v>31</v>
      </c>
      <c r="E82" s="34"/>
      <c r="F82" s="8" t="b">
        <f>C82=[1]Лист1!$C$58</f>
        <v>1</v>
      </c>
      <c r="G82" s="8"/>
    </row>
    <row r="83" spans="1:7" ht="28.5" x14ac:dyDescent="0.25">
      <c r="A83" s="14" t="s">
        <v>139</v>
      </c>
      <c r="B83" s="29"/>
      <c r="C83" s="51">
        <f>(C82*1.2)+C80</f>
        <v>562940.01599999995</v>
      </c>
      <c r="D83" s="41" t="s">
        <v>31</v>
      </c>
      <c r="E83" s="34"/>
    </row>
    <row r="84" spans="1:7" ht="28.5" x14ac:dyDescent="0.25">
      <c r="A84" s="14" t="s">
        <v>140</v>
      </c>
      <c r="B84" s="29"/>
      <c r="C84" s="51">
        <f>C6+C9-C83</f>
        <v>248569.55400000012</v>
      </c>
      <c r="D84" s="41" t="s">
        <v>31</v>
      </c>
      <c r="E84" s="34"/>
    </row>
    <row r="85" spans="1:7" ht="28.5" x14ac:dyDescent="0.25">
      <c r="A85" s="30" t="s">
        <v>141</v>
      </c>
      <c r="B85" s="15"/>
      <c r="C85" s="51">
        <f>C84+C8</f>
        <v>356640.46400000015</v>
      </c>
      <c r="D85" s="41" t="s">
        <v>31</v>
      </c>
      <c r="E85" s="34"/>
    </row>
  </sheetData>
  <mergeCells count="5">
    <mergeCell ref="A2:E2"/>
    <mergeCell ref="A13:E13"/>
    <mergeCell ref="C3:E3"/>
    <mergeCell ref="A5:E5"/>
    <mergeCell ref="A1:E1"/>
  </mergeCells>
  <hyperlinks>
    <hyperlink ref="D4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28" zoomScale="115" zoomScaleNormal="115" workbookViewId="0">
      <selection activeCell="A52" sqref="A52"/>
    </sheetView>
  </sheetViews>
  <sheetFormatPr defaultRowHeight="15" x14ac:dyDescent="0.25"/>
  <cols>
    <col min="1" max="1" width="68.140625" customWidth="1"/>
    <col min="2" max="2" width="68.140625" style="43" hidden="1" customWidth="1"/>
    <col min="3" max="3" width="14" customWidth="1"/>
    <col min="4" max="4" width="9.42578125" customWidth="1"/>
    <col min="5" max="5" width="15.28515625" customWidth="1"/>
  </cols>
  <sheetData>
    <row r="2" spans="1:5" x14ac:dyDescent="0.25">
      <c r="A2" s="43" t="s">
        <v>49</v>
      </c>
      <c r="C2" s="43"/>
      <c r="D2" s="43"/>
      <c r="E2" s="43"/>
    </row>
    <row r="3" spans="1:5" x14ac:dyDescent="0.25">
      <c r="A3" s="43" t="s">
        <v>50</v>
      </c>
      <c r="C3" s="43"/>
      <c r="D3" s="43"/>
      <c r="E3" s="43"/>
    </row>
    <row r="4" spans="1:5" ht="15.75" thickBot="1" x14ac:dyDescent="0.3">
      <c r="A4" s="43"/>
      <c r="C4" s="43"/>
      <c r="D4" s="43"/>
      <c r="E4" s="43"/>
    </row>
    <row r="5" spans="1:5" ht="15.75" thickBot="1" x14ac:dyDescent="0.3">
      <c r="A5" s="44" t="s">
        <v>37</v>
      </c>
      <c r="B5" s="44"/>
      <c r="C5" s="44" t="s">
        <v>51</v>
      </c>
      <c r="D5" s="44" t="s">
        <v>38</v>
      </c>
      <c r="E5" s="44" t="s">
        <v>39</v>
      </c>
    </row>
    <row r="6" spans="1:5" s="49" customFormat="1" ht="15.75" thickBot="1" x14ac:dyDescent="0.3">
      <c r="A6" s="42" t="s">
        <v>52</v>
      </c>
      <c r="B6" s="42"/>
      <c r="C6" s="48">
        <v>40998.78</v>
      </c>
      <c r="D6" s="42" t="s">
        <v>12</v>
      </c>
      <c r="E6" s="48">
        <v>774</v>
      </c>
    </row>
    <row r="7" spans="1:5" s="49" customFormat="1" ht="15.75" thickBot="1" x14ac:dyDescent="0.3">
      <c r="A7" s="42" t="s">
        <v>53</v>
      </c>
      <c r="B7" s="42"/>
      <c r="C7" s="48">
        <v>39409.68</v>
      </c>
      <c r="D7" s="42" t="s">
        <v>12</v>
      </c>
      <c r="E7" s="48">
        <v>744</v>
      </c>
    </row>
    <row r="8" spans="1:5" s="49" customFormat="1" ht="15.75" thickBot="1" x14ac:dyDescent="0.3">
      <c r="A8" s="42" t="s">
        <v>40</v>
      </c>
      <c r="B8" s="42"/>
      <c r="C8" s="48">
        <v>2422.65</v>
      </c>
      <c r="D8" s="42" t="s">
        <v>41</v>
      </c>
      <c r="E8" s="48">
        <v>5</v>
      </c>
    </row>
    <row r="9" spans="1:5" s="49" customFormat="1" ht="15.75" thickBot="1" x14ac:dyDescent="0.3">
      <c r="A9" s="42" t="s">
        <v>54</v>
      </c>
      <c r="B9" s="42"/>
      <c r="C9" s="48">
        <v>1584.2</v>
      </c>
      <c r="D9" s="42" t="s">
        <v>4</v>
      </c>
      <c r="E9" s="48">
        <v>17602.2</v>
      </c>
    </row>
    <row r="10" spans="1:5" s="49" customFormat="1" ht="15.75" thickBot="1" x14ac:dyDescent="0.3">
      <c r="A10" s="42" t="s">
        <v>55</v>
      </c>
      <c r="B10" s="42"/>
      <c r="C10" s="48">
        <v>1584.2</v>
      </c>
      <c r="D10" s="42" t="s">
        <v>4</v>
      </c>
      <c r="E10" s="48">
        <v>17602.2</v>
      </c>
    </row>
    <row r="11" spans="1:5" s="49" customFormat="1" ht="15.75" thickBot="1" x14ac:dyDescent="0.3">
      <c r="A11" s="42" t="s">
        <v>56</v>
      </c>
      <c r="B11" s="42"/>
      <c r="C11" s="48">
        <v>2319.85</v>
      </c>
      <c r="D11" s="42" t="s">
        <v>4</v>
      </c>
      <c r="E11" s="48">
        <v>797.2</v>
      </c>
    </row>
    <row r="12" spans="1:5" s="49" customFormat="1" ht="15.75" thickBot="1" x14ac:dyDescent="0.3">
      <c r="A12" s="42" t="s">
        <v>17</v>
      </c>
      <c r="B12" s="42"/>
      <c r="C12" s="48">
        <v>1131.74</v>
      </c>
      <c r="D12" s="42" t="s">
        <v>4</v>
      </c>
      <c r="E12" s="48">
        <v>797</v>
      </c>
    </row>
    <row r="13" spans="1:5" s="49" customFormat="1" ht="15.75" thickBot="1" x14ac:dyDescent="0.3">
      <c r="A13" s="42" t="s">
        <v>57</v>
      </c>
      <c r="B13" s="42"/>
      <c r="C13" s="48">
        <v>1658.18</v>
      </c>
      <c r="D13" s="42" t="s">
        <v>4</v>
      </c>
      <c r="E13" s="48">
        <v>797.2</v>
      </c>
    </row>
    <row r="14" spans="1:5" s="49" customFormat="1" ht="15.75" thickBot="1" x14ac:dyDescent="0.3">
      <c r="A14" s="42" t="s">
        <v>33</v>
      </c>
      <c r="B14" s="42"/>
      <c r="C14" s="48">
        <v>809.36</v>
      </c>
      <c r="D14" s="42" t="s">
        <v>29</v>
      </c>
      <c r="E14" s="48">
        <v>1</v>
      </c>
    </row>
    <row r="15" spans="1:5" s="49" customFormat="1" ht="15.75" thickBot="1" x14ac:dyDescent="0.3">
      <c r="A15" s="42" t="s">
        <v>42</v>
      </c>
      <c r="B15" s="42"/>
      <c r="C15" s="48">
        <v>1087.53</v>
      </c>
      <c r="D15" s="42" t="s">
        <v>58</v>
      </c>
      <c r="E15" s="48">
        <v>3</v>
      </c>
    </row>
    <row r="16" spans="1:5" s="49" customFormat="1" ht="15.75" thickBot="1" x14ac:dyDescent="0.3">
      <c r="A16" s="42" t="s">
        <v>59</v>
      </c>
      <c r="B16" s="42"/>
      <c r="C16" s="48">
        <v>138.22999999999999</v>
      </c>
      <c r="D16" s="42" t="s">
        <v>4</v>
      </c>
      <c r="E16" s="48">
        <v>8131.45</v>
      </c>
    </row>
    <row r="17" spans="1:5" s="49" customFormat="1" ht="15.75" thickBot="1" x14ac:dyDescent="0.3">
      <c r="A17" s="42" t="s">
        <v>60</v>
      </c>
      <c r="B17" s="42"/>
      <c r="C17" s="48">
        <v>1403.5</v>
      </c>
      <c r="D17" s="42" t="s">
        <v>5</v>
      </c>
      <c r="E17" s="48">
        <v>5</v>
      </c>
    </row>
    <row r="18" spans="1:5" s="49" customFormat="1" ht="15.75" thickBot="1" x14ac:dyDescent="0.3">
      <c r="A18" s="42" t="s">
        <v>60</v>
      </c>
      <c r="B18" s="42"/>
      <c r="C18" s="48">
        <v>12350.8</v>
      </c>
      <c r="D18" s="42" t="s">
        <v>5</v>
      </c>
      <c r="E18" s="48">
        <v>44</v>
      </c>
    </row>
    <row r="19" spans="1:5" s="49" customFormat="1" ht="15.75" thickBot="1" x14ac:dyDescent="0.3">
      <c r="A19" s="42" t="s">
        <v>60</v>
      </c>
      <c r="B19" s="42"/>
      <c r="C19" s="48">
        <v>836.16</v>
      </c>
      <c r="D19" s="42" t="s">
        <v>5</v>
      </c>
      <c r="E19" s="48">
        <v>6</v>
      </c>
    </row>
    <row r="20" spans="1:5" s="49" customFormat="1" ht="15.75" thickBot="1" x14ac:dyDescent="0.3">
      <c r="A20" s="42" t="s">
        <v>61</v>
      </c>
      <c r="B20" s="42"/>
      <c r="C20" s="48">
        <v>1104.77</v>
      </c>
      <c r="D20" s="42" t="s">
        <v>4</v>
      </c>
      <c r="E20" s="48">
        <v>267.5</v>
      </c>
    </row>
    <row r="21" spans="1:5" s="49" customFormat="1" ht="15.75" thickBot="1" x14ac:dyDescent="0.3">
      <c r="A21" s="42" t="s">
        <v>34</v>
      </c>
      <c r="B21" s="42"/>
      <c r="C21" s="48">
        <v>4132.8</v>
      </c>
      <c r="D21" s="42" t="s">
        <v>5</v>
      </c>
      <c r="E21" s="48">
        <v>15</v>
      </c>
    </row>
    <row r="22" spans="1:5" s="49" customFormat="1" ht="15.75" thickBot="1" x14ac:dyDescent="0.3">
      <c r="A22" s="42" t="s">
        <v>62</v>
      </c>
      <c r="B22" s="42"/>
      <c r="C22" s="48">
        <v>870.02</v>
      </c>
      <c r="D22" s="42" t="s">
        <v>58</v>
      </c>
      <c r="E22" s="48">
        <v>2</v>
      </c>
    </row>
    <row r="23" spans="1:5" s="49" customFormat="1" ht="15.75" thickBot="1" x14ac:dyDescent="0.3">
      <c r="A23" s="42" t="s">
        <v>63</v>
      </c>
      <c r="B23" s="42"/>
      <c r="C23" s="48">
        <v>304032</v>
      </c>
      <c r="D23" s="42" t="s">
        <v>4</v>
      </c>
      <c r="E23" s="48">
        <v>320</v>
      </c>
    </row>
    <row r="24" spans="1:5" s="49" customFormat="1" ht="15.75" thickBot="1" x14ac:dyDescent="0.3">
      <c r="A24" s="42" t="s">
        <v>64</v>
      </c>
      <c r="B24" s="42"/>
      <c r="C24" s="48">
        <v>372.21</v>
      </c>
      <c r="D24" s="42" t="s">
        <v>4</v>
      </c>
      <c r="E24" s="48">
        <v>0.5</v>
      </c>
    </row>
    <row r="25" spans="1:5" s="49" customFormat="1" ht="15.75" thickBot="1" x14ac:dyDescent="0.3">
      <c r="A25" s="42" t="s">
        <v>43</v>
      </c>
      <c r="B25" s="42"/>
      <c r="C25" s="48">
        <v>339.63</v>
      </c>
      <c r="D25" s="42" t="s">
        <v>4</v>
      </c>
      <c r="E25" s="48">
        <v>0.5</v>
      </c>
    </row>
    <row r="26" spans="1:5" s="49" customFormat="1" ht="15.75" thickBot="1" x14ac:dyDescent="0.3">
      <c r="A26" s="42" t="s">
        <v>65</v>
      </c>
      <c r="B26" s="42"/>
      <c r="C26" s="48">
        <v>11784</v>
      </c>
      <c r="D26" s="42" t="s">
        <v>5</v>
      </c>
      <c r="E26" s="48">
        <v>8</v>
      </c>
    </row>
    <row r="27" spans="1:5" s="49" customFormat="1" ht="15.75" thickBot="1" x14ac:dyDescent="0.3">
      <c r="A27" s="42" t="s">
        <v>66</v>
      </c>
      <c r="B27" s="42"/>
      <c r="C27" s="48">
        <v>3288</v>
      </c>
      <c r="D27" s="42" t="s">
        <v>5</v>
      </c>
      <c r="E27" s="48">
        <v>3</v>
      </c>
    </row>
    <row r="28" spans="1:5" s="49" customFormat="1" ht="15.75" thickBot="1" x14ac:dyDescent="0.3">
      <c r="A28" s="42" t="s">
        <v>67</v>
      </c>
      <c r="B28" s="42"/>
      <c r="C28" s="48">
        <v>14081.76</v>
      </c>
      <c r="D28" s="42" t="s">
        <v>4</v>
      </c>
      <c r="E28" s="48">
        <v>17602.2</v>
      </c>
    </row>
    <row r="29" spans="1:5" s="49" customFormat="1" ht="15.75" thickBot="1" x14ac:dyDescent="0.3">
      <c r="A29" s="42" t="s">
        <v>68</v>
      </c>
      <c r="B29" s="42"/>
      <c r="C29" s="48">
        <v>15841.98</v>
      </c>
      <c r="D29" s="42" t="s">
        <v>4</v>
      </c>
      <c r="E29" s="48">
        <v>17602.2</v>
      </c>
    </row>
    <row r="30" spans="1:5" s="49" customFormat="1" ht="15.75" thickBot="1" x14ac:dyDescent="0.3">
      <c r="A30" s="42" t="s">
        <v>69</v>
      </c>
      <c r="B30" s="42"/>
      <c r="C30" s="48">
        <v>27987.48</v>
      </c>
      <c r="D30" s="42" t="s">
        <v>4</v>
      </c>
      <c r="E30" s="48">
        <v>17602.2</v>
      </c>
    </row>
    <row r="31" spans="1:5" s="49" customFormat="1" ht="15.75" thickBot="1" x14ac:dyDescent="0.3">
      <c r="A31" s="42" t="s">
        <v>70</v>
      </c>
      <c r="B31" s="42"/>
      <c r="C31" s="48">
        <v>29219.64</v>
      </c>
      <c r="D31" s="42" t="s">
        <v>4</v>
      </c>
      <c r="E31" s="48">
        <v>17602.2</v>
      </c>
    </row>
    <row r="32" spans="1:5" s="49" customFormat="1" ht="15.75" thickBot="1" x14ac:dyDescent="0.3">
      <c r="A32" s="42" t="s">
        <v>71</v>
      </c>
      <c r="B32" s="42"/>
      <c r="C32" s="48">
        <v>43125.42</v>
      </c>
      <c r="D32" s="42" t="s">
        <v>4</v>
      </c>
      <c r="E32" s="48">
        <v>17602.2</v>
      </c>
    </row>
    <row r="33" spans="1:5" s="49" customFormat="1" ht="15.75" thickBot="1" x14ac:dyDescent="0.3">
      <c r="A33" s="42" t="s">
        <v>72</v>
      </c>
      <c r="B33" s="42"/>
      <c r="C33" s="48">
        <v>43125.42</v>
      </c>
      <c r="D33" s="42" t="s">
        <v>4</v>
      </c>
      <c r="E33" s="48">
        <v>17602.2</v>
      </c>
    </row>
    <row r="34" spans="1:5" s="49" customFormat="1" ht="15.75" thickBot="1" x14ac:dyDescent="0.3">
      <c r="A34" s="42" t="s">
        <v>73</v>
      </c>
      <c r="B34" s="42"/>
      <c r="C34" s="48">
        <v>66184.27</v>
      </c>
      <c r="D34" s="42" t="s">
        <v>4</v>
      </c>
      <c r="E34" s="48">
        <v>17602.2</v>
      </c>
    </row>
    <row r="35" spans="1:5" s="49" customFormat="1" ht="15.75" thickBot="1" x14ac:dyDescent="0.3">
      <c r="A35" s="42" t="s">
        <v>74</v>
      </c>
      <c r="B35" s="42"/>
      <c r="C35" s="48">
        <v>69528.69</v>
      </c>
      <c r="D35" s="42" t="s">
        <v>4</v>
      </c>
      <c r="E35" s="48">
        <v>17602.2</v>
      </c>
    </row>
    <row r="36" spans="1:5" s="49" customFormat="1" ht="15.75" thickBot="1" x14ac:dyDescent="0.3">
      <c r="A36" s="42" t="s">
        <v>30</v>
      </c>
      <c r="B36" s="42"/>
      <c r="C36" s="48">
        <v>359.2</v>
      </c>
      <c r="D36" s="42" t="s">
        <v>58</v>
      </c>
      <c r="E36" s="48">
        <v>2</v>
      </c>
    </row>
    <row r="37" spans="1:5" s="49" customFormat="1" ht="15.75" thickBot="1" x14ac:dyDescent="0.3">
      <c r="A37" s="42" t="s">
        <v>75</v>
      </c>
      <c r="B37" s="42"/>
      <c r="C37" s="48">
        <v>898.46</v>
      </c>
      <c r="D37" s="42" t="s">
        <v>4</v>
      </c>
      <c r="E37" s="48">
        <v>2.2000000000000002</v>
      </c>
    </row>
    <row r="38" spans="1:5" s="49" customFormat="1" ht="15.75" thickBot="1" x14ac:dyDescent="0.3">
      <c r="A38" s="42" t="s">
        <v>75</v>
      </c>
      <c r="B38" s="42"/>
      <c r="C38" s="48">
        <v>1162.8900000000001</v>
      </c>
      <c r="D38" s="42" t="s">
        <v>4</v>
      </c>
      <c r="E38" s="48">
        <v>8.5</v>
      </c>
    </row>
    <row r="39" spans="1:5" s="49" customFormat="1" ht="15.75" thickBot="1" x14ac:dyDescent="0.3">
      <c r="A39" s="42" t="s">
        <v>76</v>
      </c>
      <c r="B39" s="42"/>
      <c r="C39" s="48">
        <v>1408.18</v>
      </c>
      <c r="D39" s="42" t="s">
        <v>4</v>
      </c>
      <c r="E39" s="48">
        <v>17602.2</v>
      </c>
    </row>
    <row r="40" spans="1:5" s="49" customFormat="1" ht="15.75" thickBot="1" x14ac:dyDescent="0.3">
      <c r="A40" s="42" t="s">
        <v>77</v>
      </c>
      <c r="B40" s="42"/>
      <c r="C40" s="48">
        <v>1584.2</v>
      </c>
      <c r="D40" s="42" t="s">
        <v>4</v>
      </c>
      <c r="E40" s="48">
        <v>17602.2</v>
      </c>
    </row>
    <row r="41" spans="1:5" s="49" customFormat="1" ht="15.75" thickBot="1" x14ac:dyDescent="0.3">
      <c r="A41" s="42" t="s">
        <v>78</v>
      </c>
      <c r="B41" s="42"/>
      <c r="C41" s="48">
        <v>6688.84</v>
      </c>
      <c r="D41" s="42" t="s">
        <v>4</v>
      </c>
      <c r="E41" s="48">
        <v>17602.2</v>
      </c>
    </row>
    <row r="42" spans="1:5" s="49" customFormat="1" ht="15.75" thickBot="1" x14ac:dyDescent="0.3">
      <c r="A42" s="42" t="s">
        <v>79</v>
      </c>
      <c r="B42" s="42"/>
      <c r="C42" s="48">
        <v>6688.84</v>
      </c>
      <c r="D42" s="42" t="s">
        <v>4</v>
      </c>
      <c r="E42" s="48">
        <v>17602.2</v>
      </c>
    </row>
    <row r="43" spans="1:5" s="49" customFormat="1" ht="15.75" thickBot="1" x14ac:dyDescent="0.3">
      <c r="A43" s="42" t="s">
        <v>35</v>
      </c>
      <c r="B43" s="42"/>
      <c r="C43" s="48">
        <v>173.86</v>
      </c>
      <c r="D43" s="42" t="s">
        <v>58</v>
      </c>
      <c r="E43" s="48">
        <v>2</v>
      </c>
    </row>
    <row r="44" spans="1:5" s="49" customFormat="1" ht="15.75" thickBot="1" x14ac:dyDescent="0.3">
      <c r="A44" s="42" t="s">
        <v>44</v>
      </c>
      <c r="B44" s="42"/>
      <c r="C44" s="48">
        <v>270.14</v>
      </c>
      <c r="D44" s="42" t="s">
        <v>45</v>
      </c>
      <c r="E44" s="48">
        <v>1</v>
      </c>
    </row>
    <row r="45" spans="1:5" s="49" customFormat="1" ht="15.75" thickBot="1" x14ac:dyDescent="0.3">
      <c r="A45" s="42" t="s">
        <v>46</v>
      </c>
      <c r="B45" s="42"/>
      <c r="C45" s="48">
        <v>1656.8</v>
      </c>
      <c r="D45" s="42" t="s">
        <v>5</v>
      </c>
      <c r="E45" s="48">
        <v>40</v>
      </c>
    </row>
    <row r="46" spans="1:5" s="49" customFormat="1" ht="15.75" thickBot="1" x14ac:dyDescent="0.3">
      <c r="A46" s="42" t="s">
        <v>80</v>
      </c>
      <c r="B46" s="42"/>
      <c r="C46" s="48">
        <v>225.84</v>
      </c>
      <c r="D46" s="42" t="s">
        <v>58</v>
      </c>
      <c r="E46" s="48">
        <v>2</v>
      </c>
    </row>
    <row r="47" spans="1:5" s="49" customFormat="1" ht="15.75" thickBot="1" x14ac:dyDescent="0.3">
      <c r="A47" s="42" t="s">
        <v>81</v>
      </c>
      <c r="B47" s="42"/>
      <c r="C47" s="48">
        <v>1605</v>
      </c>
      <c r="D47" s="42" t="s">
        <v>5</v>
      </c>
      <c r="E47" s="48">
        <v>1</v>
      </c>
    </row>
    <row r="48" spans="1:5" s="49" customFormat="1" ht="15.75" thickBot="1" x14ac:dyDescent="0.3">
      <c r="A48" s="42" t="s">
        <v>82</v>
      </c>
      <c r="B48" s="42"/>
      <c r="C48" s="48">
        <v>4700</v>
      </c>
      <c r="D48" s="42" t="s">
        <v>5</v>
      </c>
      <c r="E48" s="48">
        <v>4</v>
      </c>
    </row>
    <row r="49" spans="1:5" ht="15.75" thickBot="1" x14ac:dyDescent="0.3">
      <c r="A49" s="45"/>
      <c r="B49" s="45"/>
      <c r="C49" s="47">
        <v>770175.20000000007</v>
      </c>
      <c r="D49" s="45"/>
      <c r="E49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2019-03-07T04:22:21Z</cp:lastPrinted>
  <dcterms:created xsi:type="dcterms:W3CDTF">2016-03-18T02:51:51Z</dcterms:created>
  <dcterms:modified xsi:type="dcterms:W3CDTF">2021-03-02T08:00:07Z</dcterms:modified>
</cp:coreProperties>
</file>