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21015" windowHeight="9210"/>
  </bookViews>
  <sheets>
    <sheet name="Агинский тракт, д. 57" sheetId="1" r:id="rId1"/>
    <sheet name="Работы 2019 " sheetId="3" r:id="rId2"/>
    <sheet name="Справка" sheetId="4" r:id="rId3"/>
  </sheets>
  <definedNames>
    <definedName name="_xlnm._FilterDatabase" localSheetId="1" hidden="1">'Работы 2019 '!$A$3:$E$42</definedName>
    <definedName name="_xlnm.Print_Area" localSheetId="0">'Агинский тракт, д. 57'!$A$1:$E$72</definedName>
  </definedNames>
  <calcPr calcId="144525"/>
</workbook>
</file>

<file path=xl/calcChain.xml><?xml version="1.0" encoding="utf-8"?>
<calcChain xmlns="http://schemas.openxmlformats.org/spreadsheetml/2006/main">
  <c r="B71" i="1" l="1"/>
  <c r="B70" i="1"/>
  <c r="B72" i="1"/>
  <c r="B63" i="1"/>
  <c r="B13" i="1"/>
  <c r="B8" i="1" l="1"/>
  <c r="B24" i="1" l="1"/>
  <c r="B36" i="1"/>
  <c r="B54" i="1"/>
  <c r="B57" i="1"/>
  <c r="B60" i="1"/>
  <c r="B31" i="1"/>
  <c r="B21" i="1"/>
  <c r="B18" i="1"/>
  <c r="B15" i="1"/>
  <c r="B53" i="1" l="1"/>
  <c r="B68" i="1"/>
  <c r="B67" i="1" s="1"/>
  <c r="B10" i="1"/>
  <c r="B9" i="1" s="1"/>
  <c r="B69" i="1" l="1"/>
  <c r="H69" i="1" l="1"/>
</calcChain>
</file>

<file path=xl/sharedStrings.xml><?xml version="1.0" encoding="utf-8"?>
<sst xmlns="http://schemas.openxmlformats.org/spreadsheetml/2006/main" count="290" uniqueCount="132">
  <si>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</si>
  <si>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</si>
  <si>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</si>
  <si>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</si>
  <si>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</si>
  <si>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</si>
  <si>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</si>
  <si>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</si>
  <si>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</si>
  <si>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</si>
  <si>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</si>
  <si>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</si>
  <si>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</si>
  <si>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</si>
  <si>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</si>
  <si>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</si>
  <si>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</si>
  <si>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</si>
  <si>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</si>
  <si>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</si>
  <si>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</si>
  <si>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</si>
  <si>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</si>
  <si>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</si>
  <si>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</si>
  <si>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</si>
  <si>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</si>
  <si>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</si>
  <si>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</si>
  <si>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</si>
  <si>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Дератизация</t>
  </si>
  <si>
    <t xml:space="preserve">Годовая фактическая стоимость работ (услуг) </t>
  </si>
  <si>
    <t>1м</t>
  </si>
  <si>
    <t>осмотр подвала</t>
  </si>
  <si>
    <t>раз</t>
  </si>
  <si>
    <t>Адрес: ул. Агинский тракт, д. 57</t>
  </si>
  <si>
    <t>прочистка канализационной сети внутренней</t>
  </si>
  <si>
    <t>Доходы по дому:</t>
  </si>
  <si>
    <t>ИП Бажин Ю.В.</t>
  </si>
  <si>
    <t>ИП Гадиров А С</t>
  </si>
  <si>
    <t>Наименование работ</t>
  </si>
  <si>
    <t>Сумма</t>
  </si>
  <si>
    <t>Ед.изм</t>
  </si>
  <si>
    <t>Кол-во</t>
  </si>
  <si>
    <t>Смена труб отопления ППР д. 25 (без сварочных рабо</t>
  </si>
  <si>
    <t>Установка светильников с датчиком на движение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</si>
  <si>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</si>
  <si>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</si>
  <si>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</si>
  <si>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</si>
  <si>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</si>
  <si>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</si>
  <si>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</si>
  <si>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</si>
  <si>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</si>
  <si>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>Конечное сальдо с учетом дебиторской задолженности (переплаты) на 31.12.2019 г.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</si>
  <si>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</si>
  <si>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АГИНСКИЙ тракт д.57                                         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</si>
  <si>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</si>
  <si>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</si>
  <si>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</si>
  <si>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</si>
  <si>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Гор. вода потр.при содер.общего имущ-ва  в МКД 1,2</t>
  </si>
  <si>
    <t>Гор. вода потр.при содер.общего имущ-ва  в МКД 3,4</t>
  </si>
  <si>
    <t>Организация мест накоп.ртуть сод-х ламп 3,4 кв. 20</t>
  </si>
  <si>
    <t>Прочистка водоподогревателя</t>
  </si>
  <si>
    <t>шт.</t>
  </si>
  <si>
    <t>Смена задвижек д.80</t>
  </si>
  <si>
    <t>Смена стекл</t>
  </si>
  <si>
    <t>Смена труб ППР д.20 до полотенцесушителя (без снят</t>
  </si>
  <si>
    <t>Смена труб ХВС д.32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</si>
  <si>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</si>
  <si>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</si>
  <si>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</si>
  <si>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</si>
  <si>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</si>
  <si>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</si>
  <si>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</si>
  <si>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</si>
  <si>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</si>
  <si>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1,2 кв. 2019г. К=0,6;0,8;0</t>
  </si>
  <si>
    <t>Управление жилым фондом 3,4 кв. 2019г. К=0,6;0,8;0</t>
  </si>
  <si>
    <t>Хол.вода потр.при содер.общ.имущ. в МКД 1,2 кв.201</t>
  </si>
  <si>
    <t>Хол.вода потр.при содер.общ.имущ. в МКД 3,4 кв.201</t>
  </si>
  <si>
    <t>Чистка врезки</t>
  </si>
  <si>
    <t>Электрическая энергия потр.при содержании общего и</t>
  </si>
  <si>
    <t>замена электропроводки</t>
  </si>
  <si>
    <t>навеска пружин на тамбурные двери</t>
  </si>
  <si>
    <t>1 шт</t>
  </si>
  <si>
    <t>ремонт задвижек д.80</t>
  </si>
  <si>
    <t>ремонт труб КНС</t>
  </si>
  <si>
    <t>утепление теплового узла</t>
  </si>
  <si>
    <t>Общий итог</t>
  </si>
  <si>
    <t>№ раб</t>
  </si>
  <si>
    <t>Справка об уровне сбора платы за жилое помещение по состоянию на 10.02.2020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</si>
  <si>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</si>
  <si>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</si>
  <si>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</si>
  <si>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</si>
  <si>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</si>
  <si>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</si>
  <si>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</si>
  <si>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</si>
  <si>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</si>
  <si>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</si>
  <si>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30</t>
  </si>
  <si>
    <t>АГИНСКИЙ тракт д.57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</si>
  <si>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</si>
  <si>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</si>
  <si>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</si>
  <si>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</si>
  <si>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</si>
  <si>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</si>
  <si>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</si>
  <si>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</si>
  <si>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</si>
  <si>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</si>
  <si>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</si>
  <si>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</si>
  <si>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</si>
  <si>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</si>
  <si>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Управление жилым фондом 3,4 кв. 2019г.К=0,6;0,8;0,85;0,9;1</t>
  </si>
  <si>
    <t>Тех.обслуживание ГО К=0,6;0,8;0,85;0,9;1 (3,4 кв. 2019 г)</t>
  </si>
  <si>
    <t>Тех.обслуживание ГО к=0,6;0,8;0,85;0,9;1 (1,2 кв.2019 г)</t>
  </si>
  <si>
    <t>Гор. вода потр.при содер.общего имущ-ва  в МКД 3,4 кв. 2019 г.</t>
  </si>
  <si>
    <t>Гор. вода потр.при содер.общего имущ-ва  в МКД 1,2 кв. 2019 г.</t>
  </si>
  <si>
    <t>Хол.вода потр.при содер.общ.имущ. в МКД 1,2 кв.2019 г.</t>
  </si>
  <si>
    <t>Хол.вода потр.при содер.общ.имущ. в МКД 3,4 кв.2019 г.</t>
  </si>
  <si>
    <t>Электрическая энергия потр.при содержании общего имущ. МДК 1,2 кв. 2019 г.</t>
  </si>
  <si>
    <t>Электрическая энергия потр.при содержании общего имущ. МДК 3,4 кв. 2019 г.</t>
  </si>
  <si>
    <t>Организация мест накоп.ртуть сод-х ламп 3,4 кв. 2019 г.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</si>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</sst>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6" applyNumberFormat="0" applyAlignment="0" applyProtection="0"/>
    <xf numFmtId="0" fontId="19" fillId="2" borderId="6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</cellStyleXfs>
  <cellXfs count="64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vertical="center"/>
    </xf>
    <xf numFmtId="164" fontId="6" fillId="0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 applyProtection="1">
      <alignment horizontal="center" vertical="center"/>
    </xf>
    <xf numFmtId="0" fontId="10" fillId="0" borderId="2" xfId="2" applyFont="1" applyFill="1" applyBorder="1" applyAlignment="1">
      <alignment horizontal="left" vertical="center"/>
    </xf>
    <xf numFmtId="0" fontId="0" fillId="0" borderId="0" xfId="0"/>
    <xf numFmtId="0" fontId="0" fillId="3" borderId="0" xfId="0" applyFill="1"/>
    <xf numFmtId="164" fontId="10" fillId="0" borderId="2" xfId="1" applyFont="1" applyFill="1" applyBorder="1" applyAlignment="1">
      <alignment horizontal="center" vertical="center" wrapText="1"/>
    </xf>
    <xf numFmtId="164" fontId="4" fillId="0" borderId="2" xfId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wrapText="1"/>
    </xf>
    <xf numFmtId="164" fontId="4" fillId="0" borderId="2" xfId="1" applyFont="1" applyFill="1" applyBorder="1" applyAlignment="1">
      <alignment horizontal="center" wrapText="1"/>
    </xf>
    <xf numFmtId="164" fontId="8" fillId="0" borderId="2" xfId="1" applyFont="1" applyFill="1" applyBorder="1" applyAlignment="1">
      <alignment horizontal="center" vertical="center" wrapText="1"/>
    </xf>
    <xf numFmtId="164" fontId="4" fillId="0" borderId="0" xfId="1" applyFont="1" applyFill="1" applyAlignment="1">
      <alignment horizontal="center" vertical="center"/>
    </xf>
    <xf numFmtId="164" fontId="4" fillId="0" borderId="0" xfId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4" fontId="6" fillId="0" borderId="2" xfId="1" applyNumberFormat="1" applyFont="1" applyFill="1" applyBorder="1" applyAlignment="1">
      <alignment vertical="center" wrapText="1"/>
    </xf>
    <xf numFmtId="4" fontId="10" fillId="0" borderId="2" xfId="1" applyNumberFormat="1" applyFont="1" applyFill="1" applyBorder="1" applyAlignment="1">
      <alignment vertical="center" wrapText="1"/>
    </xf>
    <xf numFmtId="4" fontId="5" fillId="0" borderId="2" xfId="1" applyNumberFormat="1" applyFont="1" applyFill="1" applyBorder="1" applyAlignment="1">
      <alignment vertical="center"/>
    </xf>
    <xf numFmtId="4" fontId="0" fillId="0" borderId="2" xfId="0" applyNumberFormat="1" applyFill="1" applyBorder="1"/>
    <xf numFmtId="4" fontId="8" fillId="0" borderId="2" xfId="1" applyNumberFormat="1" applyFont="1" applyFill="1" applyBorder="1" applyAlignment="1">
      <alignment vertical="center"/>
    </xf>
    <xf numFmtId="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9" fillId="34" borderId="2" xfId="0" applyFont="1" applyFill="1" applyBorder="1" applyAlignment="1">
      <alignment horizontal="center" vertical="center" wrapText="1"/>
    </xf>
    <xf numFmtId="4" fontId="9" fillId="34" borderId="2" xfId="0" applyNumberFormat="1" applyFont="1" applyFill="1" applyBorder="1" applyAlignment="1">
      <alignment horizontal="center" vertical="center" wrapText="1"/>
    </xf>
    <xf numFmtId="0" fontId="9" fillId="34" borderId="2" xfId="0" applyFont="1" applyFill="1" applyBorder="1" applyAlignment="1">
      <alignment horizontal="center"/>
    </xf>
    <xf numFmtId="0" fontId="9" fillId="34" borderId="2" xfId="0" applyFont="1" applyFill="1" applyBorder="1"/>
    <xf numFmtId="4" fontId="0" fillId="34" borderId="2" xfId="0" applyNumberFormat="1" applyFill="1" applyBorder="1"/>
    <xf numFmtId="0" fontId="0" fillId="34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15" xfId="1" applyFont="1" applyFill="1" applyBorder="1" applyAlignment="1">
      <alignment horizontal="center" vertical="center"/>
    </xf>
    <xf numFmtId="164" fontId="4" fillId="0" borderId="16" xfId="1" applyFont="1" applyFill="1" applyBorder="1" applyAlignment="1">
      <alignment horizontal="center" vertical="center"/>
    </xf>
    <xf numFmtId="164" fontId="4" fillId="0" borderId="17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64" fontId="5" fillId="0" borderId="2" xfId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ill="1"/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26" fillId="0" borderId="12" xfId="0" applyNumberFormat="1" applyFont="1" applyFill="1" applyBorder="1" applyAlignment="1" applyProtection="1">
      <alignment horizontal="center" vertical="top" wrapText="1"/>
    </xf>
    <xf numFmtId="0" fontId="26" fillId="0" borderId="13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left" vertical="top" wrapText="1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left" vertical="center" wrapText="1"/>
    </xf>
    <xf numFmtId="4" fontId="26" fillId="0" borderId="11" xfId="0" applyNumberFormat="1" applyFont="1" applyFill="1" applyBorder="1" applyAlignment="1" applyProtection="1">
      <alignment horizontal="center" vertical="top" wrapText="1"/>
    </xf>
    <xf numFmtId="2" fontId="26" fillId="0" borderId="11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4" fontId="26" fillId="0" borderId="11" xfId="0" applyNumberFormat="1" applyFont="1" applyFill="1" applyBorder="1" applyAlignment="1" applyProtection="1">
      <alignment horizontal="center" vertical="center" wrapText="1"/>
    </xf>
    <xf numFmtId="2" fontId="26" fillId="0" borderId="11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371475</xdr:colOff>
      <xdr:row>59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9286875" y="1683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28575</xdr:colOff>
      <xdr:row>10</xdr:row>
      <xdr:rowOff>76200</xdr:rowOff>
    </xdr:from>
    <xdr:ext cx="184731" cy="264560"/>
    <xdr:sp macro="" textlink="">
      <xdr:nvSpPr>
        <xdr:cNvPr id="2" name="TextBox 1"/>
        <xdr:cNvSpPr txBox="1"/>
      </xdr:nvSpPr>
      <xdr:spPr>
        <a:xfrm>
          <a:off x="11458575" y="207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72"/>
  <sheetViews>
    <sheetView tabSelected="1" workbookViewId="0">
      <pane ySplit="3" topLeftCell="A4" activePane="bottomLeft" state="frozen"/>
      <selection pane="bottomLeft" activeCell="B10" sqref="B10"/>
    </sheetView>
  </sheetViews>
  <sheetFormatPr defaultRowHeight="15" x14ac:dyDescent="0.25"/>
  <cols>
    <col min="1" max="1" width="74" style="7" customWidth="1"/>
    <col min="2" max="2" width="17.28515625" style="8" customWidth="1"/>
    <col min="3" max="3" width="12.140625" style="20" customWidth="1"/>
    <col min="4" max="4" width="15.7109375" style="21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ht="44.25" customHeight="1" x14ac:dyDescent="0.25">
      <c r="A1" s="39" t="s">
        <v>0</v>
      </c>
      <c r="B1" s="39"/>
      <c r="C1" s="39"/>
      <c r="D1" s="39"/>
    </row>
    <row r="2" spans="1:4" x14ac:dyDescent="0.25">
      <c r="A2" s="4" t="s">
        <v>35</v>
      </c>
      <c r="B2" s="41" t="s">
        <v>46</v>
      </c>
      <c r="C2" s="42"/>
      <c r="D2" s="43"/>
    </row>
    <row r="3" spans="1:4" ht="57" x14ac:dyDescent="0.25">
      <c r="A3" s="3" t="s">
        <v>1</v>
      </c>
      <c r="B3" s="9" t="s">
        <v>31</v>
      </c>
      <c r="C3" s="10" t="s">
        <v>2</v>
      </c>
      <c r="D3" s="9" t="s">
        <v>3</v>
      </c>
    </row>
    <row r="4" spans="1:4" x14ac:dyDescent="0.25">
      <c r="A4" s="3" t="s">
        <v>47</v>
      </c>
      <c r="B4" s="25">
        <v>-1004802.5056</v>
      </c>
      <c r="C4" s="45" t="s">
        <v>131</v>
      </c>
      <c r="D4" s="9"/>
    </row>
    <row r="5" spans="1:4" x14ac:dyDescent="0.25">
      <c r="A5" s="44" t="s">
        <v>37</v>
      </c>
      <c r="B5" s="44"/>
      <c r="C5" s="44"/>
      <c r="D5" s="44"/>
    </row>
    <row r="6" spans="1:4" x14ac:dyDescent="0.25">
      <c r="A6" s="3" t="s">
        <v>48</v>
      </c>
      <c r="B6" s="25">
        <v>813676.62</v>
      </c>
      <c r="C6" s="45" t="s">
        <v>131</v>
      </c>
      <c r="D6" s="9"/>
    </row>
    <row r="7" spans="1:4" x14ac:dyDescent="0.25">
      <c r="A7" s="3" t="s">
        <v>49</v>
      </c>
      <c r="B7" s="25">
        <v>942521.84</v>
      </c>
      <c r="C7" s="45" t="s">
        <v>131</v>
      </c>
      <c r="D7" s="9"/>
    </row>
    <row r="8" spans="1:4" x14ac:dyDescent="0.25">
      <c r="A8" s="3" t="s">
        <v>50</v>
      </c>
      <c r="B8" s="25">
        <f>B7-B6</f>
        <v>128845.21999999997</v>
      </c>
      <c r="C8" s="45" t="s">
        <v>131</v>
      </c>
      <c r="D8" s="9"/>
    </row>
    <row r="9" spans="1:4" x14ac:dyDescent="0.25">
      <c r="A9" s="3" t="s">
        <v>4</v>
      </c>
      <c r="B9" s="25">
        <f>SUM(B10:B12)</f>
        <v>6343.68</v>
      </c>
      <c r="C9" s="45" t="s">
        <v>131</v>
      </c>
      <c r="D9" s="9"/>
    </row>
    <row r="10" spans="1:4" x14ac:dyDescent="0.25">
      <c r="A10" s="11" t="s">
        <v>5</v>
      </c>
      <c r="B10" s="26">
        <f>528.64*12</f>
        <v>6343.68</v>
      </c>
      <c r="C10" s="15" t="s">
        <v>131</v>
      </c>
      <c r="D10" s="14"/>
    </row>
    <row r="11" spans="1:4" hidden="1" x14ac:dyDescent="0.25">
      <c r="A11" s="11" t="s">
        <v>38</v>
      </c>
      <c r="B11" s="26">
        <v>0</v>
      </c>
      <c r="C11" s="45" t="s">
        <v>131</v>
      </c>
      <c r="D11" s="14"/>
    </row>
    <row r="12" spans="1:4" hidden="1" x14ac:dyDescent="0.25">
      <c r="A12" s="11" t="s">
        <v>39</v>
      </c>
      <c r="B12" s="26">
        <v>0</v>
      </c>
      <c r="C12" s="45" t="s">
        <v>131</v>
      </c>
      <c r="D12" s="14"/>
    </row>
    <row r="13" spans="1:4" x14ac:dyDescent="0.25">
      <c r="A13" s="4" t="s">
        <v>51</v>
      </c>
      <c r="B13" s="27">
        <f>B6+B9</f>
        <v>820020.3</v>
      </c>
      <c r="C13" s="45" t="s">
        <v>131</v>
      </c>
      <c r="D13" s="16"/>
    </row>
    <row r="14" spans="1:4" x14ac:dyDescent="0.25">
      <c r="A14" s="40" t="s">
        <v>6</v>
      </c>
      <c r="B14" s="40"/>
      <c r="C14" s="40"/>
      <c r="D14" s="40"/>
    </row>
    <row r="15" spans="1:4" x14ac:dyDescent="0.25">
      <c r="A15" s="5" t="s">
        <v>12</v>
      </c>
      <c r="B15" s="27">
        <f>SUM(B16:B17)</f>
        <v>147268.82</v>
      </c>
      <c r="C15" s="45" t="s">
        <v>131</v>
      </c>
      <c r="D15" s="16"/>
    </row>
    <row r="16" spans="1:4" s="12" customFormat="1" x14ac:dyDescent="0.25">
      <c r="A16" s="22" t="s">
        <v>79</v>
      </c>
      <c r="B16" s="28">
        <v>71817.5</v>
      </c>
      <c r="C16" s="23" t="s">
        <v>7</v>
      </c>
      <c r="D16" s="24">
        <v>19100.400000000001</v>
      </c>
    </row>
    <row r="17" spans="1:4" s="12" customFormat="1" x14ac:dyDescent="0.25">
      <c r="A17" s="22" t="s">
        <v>121</v>
      </c>
      <c r="B17" s="28">
        <v>75451.320000000007</v>
      </c>
      <c r="C17" s="23" t="s">
        <v>7</v>
      </c>
      <c r="D17" s="24">
        <v>19101.599999999999</v>
      </c>
    </row>
    <row r="18" spans="1:4" ht="28.5" x14ac:dyDescent="0.25">
      <c r="A18" s="5" t="s">
        <v>13</v>
      </c>
      <c r="B18" s="27">
        <f>SUM(B19:B20)</f>
        <v>60728.78</v>
      </c>
      <c r="C18" s="45" t="s">
        <v>131</v>
      </c>
      <c r="D18" s="16"/>
    </row>
    <row r="19" spans="1:4" s="12" customFormat="1" x14ac:dyDescent="0.25">
      <c r="A19" s="22" t="s">
        <v>75</v>
      </c>
      <c r="B19" s="28">
        <v>29023.09</v>
      </c>
      <c r="C19" s="23" t="s">
        <v>7</v>
      </c>
      <c r="D19" s="24">
        <v>18253.5</v>
      </c>
    </row>
    <row r="20" spans="1:4" s="12" customFormat="1" x14ac:dyDescent="0.25">
      <c r="A20" s="22" t="s">
        <v>76</v>
      </c>
      <c r="B20" s="28">
        <v>31705.69</v>
      </c>
      <c r="C20" s="23" t="s">
        <v>7</v>
      </c>
      <c r="D20" s="24">
        <v>19099.8</v>
      </c>
    </row>
    <row r="21" spans="1:4" x14ac:dyDescent="0.25">
      <c r="A21" s="5" t="s">
        <v>14</v>
      </c>
      <c r="B21" s="27">
        <f>SUM(B22:B23)</f>
        <v>84752</v>
      </c>
      <c r="C21" s="45" t="s">
        <v>131</v>
      </c>
      <c r="D21" s="16"/>
    </row>
    <row r="22" spans="1:4" s="12" customFormat="1" x14ac:dyDescent="0.25">
      <c r="A22" s="22" t="s">
        <v>58</v>
      </c>
      <c r="B22" s="28">
        <v>43064.61</v>
      </c>
      <c r="C22" s="23" t="s">
        <v>15</v>
      </c>
      <c r="D22" s="24">
        <v>813</v>
      </c>
    </row>
    <row r="23" spans="1:4" s="12" customFormat="1" x14ac:dyDescent="0.25">
      <c r="A23" s="22" t="s">
        <v>59</v>
      </c>
      <c r="B23" s="28">
        <v>41687.39</v>
      </c>
      <c r="C23" s="23" t="s">
        <v>15</v>
      </c>
      <c r="D23" s="24">
        <v>787</v>
      </c>
    </row>
    <row r="24" spans="1:4" ht="28.5" x14ac:dyDescent="0.25">
      <c r="A24" s="5" t="s">
        <v>16</v>
      </c>
      <c r="B24" s="27">
        <f>SUM(B25:B30)</f>
        <v>21202.11</v>
      </c>
      <c r="C24" s="45" t="s">
        <v>131</v>
      </c>
      <c r="D24" s="16"/>
    </row>
    <row r="25" spans="1:4" s="12" customFormat="1" x14ac:dyDescent="0.25">
      <c r="A25" s="22" t="s">
        <v>125</v>
      </c>
      <c r="B25" s="28">
        <v>1719.04</v>
      </c>
      <c r="C25" s="23" t="s">
        <v>7</v>
      </c>
      <c r="D25" s="24">
        <v>19100.400000000001</v>
      </c>
    </row>
    <row r="26" spans="1:4" s="12" customFormat="1" x14ac:dyDescent="0.25">
      <c r="A26" s="22" t="s">
        <v>124</v>
      </c>
      <c r="B26" s="28">
        <v>1719.14</v>
      </c>
      <c r="C26" s="23" t="s">
        <v>7</v>
      </c>
      <c r="D26" s="24">
        <v>19101.599999999999</v>
      </c>
    </row>
    <row r="27" spans="1:4" s="12" customFormat="1" x14ac:dyDescent="0.25">
      <c r="A27" s="22" t="s">
        <v>126</v>
      </c>
      <c r="B27" s="28">
        <v>1528.03</v>
      </c>
      <c r="C27" s="23" t="s">
        <v>7</v>
      </c>
      <c r="D27" s="24">
        <v>19100.400000000001</v>
      </c>
    </row>
    <row r="28" spans="1:4" s="12" customFormat="1" x14ac:dyDescent="0.25">
      <c r="A28" s="22" t="s">
        <v>127</v>
      </c>
      <c r="B28" s="28">
        <v>1719.14</v>
      </c>
      <c r="C28" s="23" t="s">
        <v>7</v>
      </c>
      <c r="D28" s="24">
        <v>19101.599999999999</v>
      </c>
    </row>
    <row r="29" spans="1:4" s="12" customFormat="1" x14ac:dyDescent="0.25">
      <c r="A29" s="22" t="s">
        <v>128</v>
      </c>
      <c r="B29" s="28">
        <v>7258.15</v>
      </c>
      <c r="C29" s="23" t="s">
        <v>7</v>
      </c>
      <c r="D29" s="24">
        <v>19100.400000000001</v>
      </c>
    </row>
    <row r="30" spans="1:4" s="12" customFormat="1" x14ac:dyDescent="0.25">
      <c r="A30" s="22" t="s">
        <v>129</v>
      </c>
      <c r="B30" s="28">
        <v>7258.61</v>
      </c>
      <c r="C30" s="23" t="s">
        <v>7</v>
      </c>
      <c r="D30" s="24">
        <v>19101.599999999999</v>
      </c>
    </row>
    <row r="31" spans="1:4" ht="42.75" x14ac:dyDescent="0.25">
      <c r="A31" s="5" t="s">
        <v>17</v>
      </c>
      <c r="B31" s="27">
        <f>SUM(B32:B35)</f>
        <v>4181.1900000000005</v>
      </c>
      <c r="C31" s="45" t="s">
        <v>131</v>
      </c>
      <c r="D31" s="17"/>
    </row>
    <row r="32" spans="1:4" s="12" customFormat="1" x14ac:dyDescent="0.25">
      <c r="A32" s="22" t="s">
        <v>68</v>
      </c>
      <c r="B32" s="28">
        <v>1935.52</v>
      </c>
      <c r="C32" s="23" t="s">
        <v>7</v>
      </c>
      <c r="D32" s="24">
        <v>2.6</v>
      </c>
    </row>
    <row r="33" spans="1:5" s="12" customFormat="1" x14ac:dyDescent="0.25">
      <c r="A33" s="22" t="s">
        <v>45</v>
      </c>
      <c r="B33" s="28">
        <v>1032.8499999999999</v>
      </c>
      <c r="C33" s="23" t="s">
        <v>66</v>
      </c>
      <c r="D33" s="24">
        <v>1</v>
      </c>
    </row>
    <row r="34" spans="1:5" s="31" customFormat="1" x14ac:dyDescent="0.25">
      <c r="A34" s="22" t="s">
        <v>86</v>
      </c>
      <c r="B34" s="28">
        <v>302.82</v>
      </c>
      <c r="C34" s="23" t="s">
        <v>32</v>
      </c>
      <c r="D34" s="24">
        <v>2</v>
      </c>
    </row>
    <row r="35" spans="1:5" s="31" customFormat="1" x14ac:dyDescent="0.25">
      <c r="A35" s="22" t="s">
        <v>87</v>
      </c>
      <c r="B35" s="28">
        <v>910</v>
      </c>
      <c r="C35" s="23" t="s">
        <v>88</v>
      </c>
      <c r="D35" s="24">
        <v>1</v>
      </c>
    </row>
    <row r="36" spans="1:5" ht="42.75" x14ac:dyDescent="0.25">
      <c r="A36" s="5" t="s">
        <v>18</v>
      </c>
      <c r="B36" s="27">
        <f>SUM(B37:B49)</f>
        <v>71973.19</v>
      </c>
      <c r="C36" s="45" t="s">
        <v>131</v>
      </c>
      <c r="D36" s="18"/>
      <c r="E36" s="2" t="s">
        <v>9</v>
      </c>
    </row>
    <row r="37" spans="1:5" s="12" customFormat="1" x14ac:dyDescent="0.25">
      <c r="A37" s="22" t="s">
        <v>60</v>
      </c>
      <c r="B37" s="28">
        <v>1938.12</v>
      </c>
      <c r="C37" s="23" t="s">
        <v>61</v>
      </c>
      <c r="D37" s="24">
        <v>4</v>
      </c>
    </row>
    <row r="38" spans="1:5" s="12" customFormat="1" x14ac:dyDescent="0.25">
      <c r="A38" s="22" t="s">
        <v>19</v>
      </c>
      <c r="B38" s="28">
        <v>8902.9599999999991</v>
      </c>
      <c r="C38" s="23" t="s">
        <v>20</v>
      </c>
      <c r="D38" s="24">
        <v>11</v>
      </c>
    </row>
    <row r="39" spans="1:5" s="12" customFormat="1" x14ac:dyDescent="0.25">
      <c r="A39" s="22" t="s">
        <v>65</v>
      </c>
      <c r="B39" s="28">
        <v>13786.21</v>
      </c>
      <c r="C39" s="23" t="s">
        <v>66</v>
      </c>
      <c r="D39" s="24">
        <v>1</v>
      </c>
    </row>
    <row r="40" spans="1:5" s="12" customFormat="1" x14ac:dyDescent="0.25">
      <c r="A40" s="22" t="s">
        <v>67</v>
      </c>
      <c r="B40" s="28">
        <v>4675.2</v>
      </c>
      <c r="C40" s="23" t="s">
        <v>66</v>
      </c>
      <c r="D40" s="24">
        <v>1</v>
      </c>
    </row>
    <row r="41" spans="1:5" s="12" customFormat="1" x14ac:dyDescent="0.25">
      <c r="A41" s="22" t="s">
        <v>69</v>
      </c>
      <c r="B41" s="28">
        <v>19136.04</v>
      </c>
      <c r="C41" s="23" t="s">
        <v>8</v>
      </c>
      <c r="D41" s="24">
        <v>12</v>
      </c>
    </row>
    <row r="42" spans="1:5" s="12" customFormat="1" x14ac:dyDescent="0.25">
      <c r="A42" s="22" t="s">
        <v>70</v>
      </c>
      <c r="B42" s="28">
        <v>5111.32</v>
      </c>
      <c r="C42" s="23" t="s">
        <v>32</v>
      </c>
      <c r="D42" s="24">
        <v>4</v>
      </c>
    </row>
    <row r="43" spans="1:5" s="31" customFormat="1" x14ac:dyDescent="0.25">
      <c r="A43" s="22" t="s">
        <v>44</v>
      </c>
      <c r="B43" s="28">
        <v>7642.3</v>
      </c>
      <c r="C43" s="23" t="s">
        <v>8</v>
      </c>
      <c r="D43" s="24">
        <v>10</v>
      </c>
    </row>
    <row r="44" spans="1:5" s="31" customFormat="1" x14ac:dyDescent="0.25">
      <c r="A44" s="22" t="s">
        <v>84</v>
      </c>
      <c r="B44" s="28">
        <v>2984.68</v>
      </c>
      <c r="C44" s="23" t="s">
        <v>66</v>
      </c>
      <c r="D44" s="24">
        <v>2</v>
      </c>
    </row>
    <row r="45" spans="1:5" s="31" customFormat="1" x14ac:dyDescent="0.25">
      <c r="A45" s="22" t="s">
        <v>33</v>
      </c>
      <c r="B45" s="28">
        <v>810.42</v>
      </c>
      <c r="C45" s="23" t="s">
        <v>34</v>
      </c>
      <c r="D45" s="24">
        <v>3</v>
      </c>
    </row>
    <row r="46" spans="1:5" s="31" customFormat="1" x14ac:dyDescent="0.25">
      <c r="A46" s="22" t="s">
        <v>36</v>
      </c>
      <c r="B46" s="28">
        <v>1994.1</v>
      </c>
      <c r="C46" s="23" t="s">
        <v>8</v>
      </c>
      <c r="D46" s="24">
        <v>10</v>
      </c>
    </row>
    <row r="47" spans="1:5" s="12" customFormat="1" x14ac:dyDescent="0.25">
      <c r="A47" s="22" t="s">
        <v>89</v>
      </c>
      <c r="B47" s="28">
        <v>2830</v>
      </c>
      <c r="C47" s="23" t="s">
        <v>66</v>
      </c>
      <c r="D47" s="24">
        <v>1</v>
      </c>
    </row>
    <row r="48" spans="1:5" s="12" customFormat="1" x14ac:dyDescent="0.25">
      <c r="A48" s="22" t="s">
        <v>90</v>
      </c>
      <c r="B48" s="28">
        <v>225.84</v>
      </c>
      <c r="C48" s="23" t="s">
        <v>66</v>
      </c>
      <c r="D48" s="24">
        <v>2</v>
      </c>
    </row>
    <row r="49" spans="1:4" s="12" customFormat="1" x14ac:dyDescent="0.25">
      <c r="A49" s="22" t="s">
        <v>91</v>
      </c>
      <c r="B49" s="28">
        <v>1936</v>
      </c>
      <c r="C49" s="23" t="s">
        <v>7</v>
      </c>
      <c r="D49" s="24">
        <v>4</v>
      </c>
    </row>
    <row r="50" spans="1:4" ht="28.5" x14ac:dyDescent="0.25">
      <c r="A50" s="5" t="s">
        <v>21</v>
      </c>
      <c r="B50" s="27">
        <v>0</v>
      </c>
      <c r="C50" s="45" t="s">
        <v>131</v>
      </c>
      <c r="D50" s="24"/>
    </row>
    <row r="51" spans="1:4" ht="28.5" x14ac:dyDescent="0.25">
      <c r="A51" s="5" t="s">
        <v>22</v>
      </c>
      <c r="B51" s="27">
        <v>0</v>
      </c>
      <c r="C51" s="45" t="s">
        <v>131</v>
      </c>
      <c r="D51" s="16"/>
    </row>
    <row r="52" spans="1:4" x14ac:dyDescent="0.25">
      <c r="A52" s="5" t="s">
        <v>23</v>
      </c>
      <c r="B52" s="27">
        <v>0</v>
      </c>
      <c r="C52" s="45" t="s">
        <v>131</v>
      </c>
      <c r="D52" s="16"/>
    </row>
    <row r="53" spans="1:4" ht="28.5" x14ac:dyDescent="0.25">
      <c r="A53" s="5" t="s">
        <v>24</v>
      </c>
      <c r="B53" s="27">
        <f>0</f>
        <v>0</v>
      </c>
      <c r="C53" s="45" t="s">
        <v>131</v>
      </c>
      <c r="D53" s="16"/>
    </row>
    <row r="54" spans="1:4" ht="28.5" x14ac:dyDescent="0.25">
      <c r="A54" s="5" t="s">
        <v>25</v>
      </c>
      <c r="B54" s="27">
        <f>SUM(B55:B56)</f>
        <v>8404.4500000000007</v>
      </c>
      <c r="C54" s="45" t="s">
        <v>131</v>
      </c>
      <c r="D54" s="19"/>
    </row>
    <row r="55" spans="1:4" s="12" customFormat="1" x14ac:dyDescent="0.25">
      <c r="A55" s="22" t="s">
        <v>122</v>
      </c>
      <c r="B55" s="28">
        <v>4393.37</v>
      </c>
      <c r="C55" s="23" t="s">
        <v>7</v>
      </c>
      <c r="D55" s="24">
        <v>19101.599999999999</v>
      </c>
    </row>
    <row r="56" spans="1:4" s="12" customFormat="1" x14ac:dyDescent="0.25">
      <c r="A56" s="22" t="s">
        <v>123</v>
      </c>
      <c r="B56" s="28">
        <v>4011.08</v>
      </c>
      <c r="C56" s="23" t="s">
        <v>7</v>
      </c>
      <c r="D56" s="24">
        <v>19100.400000000001</v>
      </c>
    </row>
    <row r="57" spans="1:4" ht="28.5" x14ac:dyDescent="0.25">
      <c r="A57" s="5" t="s">
        <v>26</v>
      </c>
      <c r="B57" s="27">
        <f>SUM(B58:B59)</f>
        <v>32471.759999999998</v>
      </c>
      <c r="C57" s="45" t="s">
        <v>131</v>
      </c>
      <c r="D57" s="16"/>
    </row>
    <row r="58" spans="1:4" s="12" customFormat="1" x14ac:dyDescent="0.25">
      <c r="A58" s="22" t="s">
        <v>71</v>
      </c>
      <c r="B58" s="28">
        <v>15280.32</v>
      </c>
      <c r="C58" s="23" t="s">
        <v>7</v>
      </c>
      <c r="D58" s="24">
        <v>19100.400000000001</v>
      </c>
    </row>
    <row r="59" spans="1:4" s="12" customFormat="1" x14ac:dyDescent="0.25">
      <c r="A59" s="22" t="s">
        <v>72</v>
      </c>
      <c r="B59" s="28">
        <v>17191.439999999999</v>
      </c>
      <c r="C59" s="23" t="s">
        <v>7</v>
      </c>
      <c r="D59" s="24">
        <v>19101.599999999999</v>
      </c>
    </row>
    <row r="60" spans="1:4" ht="28.5" x14ac:dyDescent="0.25">
      <c r="A60" s="5" t="s">
        <v>27</v>
      </c>
      <c r="B60" s="27">
        <f>SUM(B61:B62)</f>
        <v>4223.08</v>
      </c>
      <c r="C60" s="45" t="s">
        <v>131</v>
      </c>
      <c r="D60" s="17"/>
    </row>
    <row r="61" spans="1:4" s="12" customFormat="1" x14ac:dyDescent="0.25">
      <c r="A61" s="22" t="s">
        <v>30</v>
      </c>
      <c r="B61" s="28">
        <v>1067.8399999999999</v>
      </c>
      <c r="C61" s="23" t="s">
        <v>7</v>
      </c>
      <c r="D61" s="24">
        <v>752</v>
      </c>
    </row>
    <row r="62" spans="1:4" s="12" customFormat="1" x14ac:dyDescent="0.25">
      <c r="A62" s="22" t="s">
        <v>30</v>
      </c>
      <c r="B62" s="28">
        <v>3155.24</v>
      </c>
      <c r="C62" s="23" t="s">
        <v>7</v>
      </c>
      <c r="D62" s="24">
        <v>2222</v>
      </c>
    </row>
    <row r="63" spans="1:4" ht="42.75" x14ac:dyDescent="0.25">
      <c r="A63" s="5" t="s">
        <v>28</v>
      </c>
      <c r="B63" s="27">
        <f>SUM(B64:B66)</f>
        <v>89150.97</v>
      </c>
      <c r="C63" s="45" t="s">
        <v>131</v>
      </c>
      <c r="D63" s="17"/>
    </row>
    <row r="64" spans="1:4" s="12" customFormat="1" x14ac:dyDescent="0.25">
      <c r="A64" s="22" t="s">
        <v>130</v>
      </c>
      <c r="B64" s="28">
        <v>150.05000000000001</v>
      </c>
      <c r="C64" s="23" t="s">
        <v>7</v>
      </c>
      <c r="D64" s="24">
        <v>8826.6</v>
      </c>
    </row>
    <row r="65" spans="1:8" s="12" customFormat="1" x14ac:dyDescent="0.25">
      <c r="A65" s="22" t="s">
        <v>77</v>
      </c>
      <c r="B65" s="28">
        <v>44721.09</v>
      </c>
      <c r="C65" s="23" t="s">
        <v>7</v>
      </c>
      <c r="D65" s="24">
        <v>18253.5</v>
      </c>
    </row>
    <row r="66" spans="1:8" s="13" customFormat="1" x14ac:dyDescent="0.25">
      <c r="A66" s="22" t="s">
        <v>78</v>
      </c>
      <c r="B66" s="28">
        <v>44279.83</v>
      </c>
      <c r="C66" s="23" t="s">
        <v>7</v>
      </c>
      <c r="D66" s="24">
        <v>18073.400000000001</v>
      </c>
    </row>
    <row r="67" spans="1:8" x14ac:dyDescent="0.25">
      <c r="A67" s="5" t="s">
        <v>29</v>
      </c>
      <c r="B67" s="27">
        <f>B68</f>
        <v>4620</v>
      </c>
      <c r="C67" s="45" t="s">
        <v>131</v>
      </c>
      <c r="D67" s="17"/>
    </row>
    <row r="68" spans="1:8" ht="30" x14ac:dyDescent="0.25">
      <c r="A68" s="6" t="s">
        <v>10</v>
      </c>
      <c r="B68" s="29">
        <f>D68*5*12</f>
        <v>4620</v>
      </c>
      <c r="C68" s="19" t="s">
        <v>11</v>
      </c>
      <c r="D68" s="16">
        <v>77</v>
      </c>
    </row>
    <row r="69" spans="1:8" x14ac:dyDescent="0.25">
      <c r="A69" s="4" t="s">
        <v>52</v>
      </c>
      <c r="B69" s="27">
        <f>B15++B18+B21+B24+B31+B36+B50+B51+B53+B54+B57+B60+B63</f>
        <v>524356.35</v>
      </c>
      <c r="C69" s="45" t="s">
        <v>131</v>
      </c>
      <c r="D69" s="19"/>
      <c r="H69" s="1" t="b">
        <f>B69='Работы 2019 '!C42</f>
        <v>1</v>
      </c>
    </row>
    <row r="70" spans="1:8" x14ac:dyDescent="0.25">
      <c r="A70" s="4" t="s">
        <v>53</v>
      </c>
      <c r="B70" s="27">
        <f>B69*1.2+B67</f>
        <v>633847.62</v>
      </c>
      <c r="C70" s="45" t="s">
        <v>131</v>
      </c>
      <c r="D70" s="16"/>
    </row>
    <row r="71" spans="1:8" x14ac:dyDescent="0.25">
      <c r="A71" s="4" t="s">
        <v>54</v>
      </c>
      <c r="B71" s="27">
        <f>B4+B6+B9-B70</f>
        <v>-818629.8256000001</v>
      </c>
      <c r="C71" s="45" t="s">
        <v>131</v>
      </c>
      <c r="D71" s="16"/>
    </row>
    <row r="72" spans="1:8" ht="28.5" x14ac:dyDescent="0.25">
      <c r="A72" s="5" t="s">
        <v>55</v>
      </c>
      <c r="B72" s="27">
        <f>B71+B8</f>
        <v>-689784.60560000013</v>
      </c>
      <c r="C72" s="45" t="s">
        <v>131</v>
      </c>
      <c r="D72" s="16"/>
    </row>
  </sheetData>
  <sheetProtection sheet="1" objects="1" scenarios="1" formatCells="0" formatColumns="0" sort="0" autoFilter="0" pivotTables="0"/>
  <mergeCells count="4">
    <mergeCell ref="A1:D1"/>
    <mergeCell ref="A14:D14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2"/>
  <sheetViews>
    <sheetView workbookViewId="0">
      <pane ySplit="3" topLeftCell="A22" activePane="bottomLeft" state="frozen"/>
      <selection pane="bottomLeft" activeCell="I26" sqref="I26"/>
    </sheetView>
  </sheetViews>
  <sheetFormatPr defaultRowHeight="15" x14ac:dyDescent="0.25"/>
  <cols>
    <col min="1" max="1" width="11" style="32" customWidth="1"/>
    <col min="2" max="2" width="70.140625" customWidth="1"/>
    <col min="3" max="3" width="14.85546875" style="30" customWidth="1"/>
    <col min="4" max="4" width="14.85546875" style="32" customWidth="1"/>
    <col min="5" max="5" width="14.85546875" customWidth="1"/>
  </cols>
  <sheetData>
    <row r="1" spans="1:5" x14ac:dyDescent="0.25">
      <c r="B1" s="31" t="s">
        <v>56</v>
      </c>
      <c r="E1" s="31"/>
    </row>
    <row r="2" spans="1:5" x14ac:dyDescent="0.25">
      <c r="B2" s="31" t="s">
        <v>57</v>
      </c>
      <c r="E2" s="31"/>
    </row>
    <row r="3" spans="1:5" ht="22.5" customHeight="1" x14ac:dyDescent="0.25">
      <c r="A3" s="33" t="s">
        <v>93</v>
      </c>
      <c r="B3" s="33" t="s">
        <v>40</v>
      </c>
      <c r="C3" s="34" t="s">
        <v>41</v>
      </c>
      <c r="D3" s="33" t="s">
        <v>42</v>
      </c>
      <c r="E3" s="33" t="s">
        <v>43</v>
      </c>
    </row>
    <row r="4" spans="1:5" x14ac:dyDescent="0.25">
      <c r="A4" s="23">
        <v>3</v>
      </c>
      <c r="B4" s="22" t="s">
        <v>58</v>
      </c>
      <c r="C4" s="28">
        <v>43064.61</v>
      </c>
      <c r="D4" s="23" t="s">
        <v>15</v>
      </c>
      <c r="E4" s="22">
        <v>813</v>
      </c>
    </row>
    <row r="5" spans="1:5" x14ac:dyDescent="0.25">
      <c r="A5" s="23">
        <v>3</v>
      </c>
      <c r="B5" s="22" t="s">
        <v>59</v>
      </c>
      <c r="C5" s="28">
        <v>41687.39</v>
      </c>
      <c r="D5" s="23" t="s">
        <v>15</v>
      </c>
      <c r="E5" s="22">
        <v>787</v>
      </c>
    </row>
    <row r="6" spans="1:5" x14ac:dyDescent="0.25">
      <c r="A6" s="23">
        <v>6</v>
      </c>
      <c r="B6" s="22" t="s">
        <v>60</v>
      </c>
      <c r="C6" s="28">
        <v>1938.12</v>
      </c>
      <c r="D6" s="23" t="s">
        <v>61</v>
      </c>
      <c r="E6" s="22">
        <v>4</v>
      </c>
    </row>
    <row r="7" spans="1:5" x14ac:dyDescent="0.25">
      <c r="A7" s="23">
        <v>4</v>
      </c>
      <c r="B7" s="22" t="s">
        <v>62</v>
      </c>
      <c r="C7" s="28">
        <v>1719.04</v>
      </c>
      <c r="D7" s="23" t="s">
        <v>7</v>
      </c>
      <c r="E7" s="22">
        <v>19100.400000000001</v>
      </c>
    </row>
    <row r="8" spans="1:5" x14ac:dyDescent="0.25">
      <c r="A8" s="23">
        <v>4</v>
      </c>
      <c r="B8" s="22" t="s">
        <v>63</v>
      </c>
      <c r="C8" s="28">
        <v>1719.14</v>
      </c>
      <c r="D8" s="23" t="s">
        <v>7</v>
      </c>
      <c r="E8" s="22">
        <v>19101.599999999999</v>
      </c>
    </row>
    <row r="9" spans="1:5" x14ac:dyDescent="0.25">
      <c r="A9" s="23">
        <v>13</v>
      </c>
      <c r="B9" s="22" t="s">
        <v>30</v>
      </c>
      <c r="C9" s="28">
        <v>1067.8399999999999</v>
      </c>
      <c r="D9" s="23" t="s">
        <v>7</v>
      </c>
      <c r="E9" s="22">
        <v>752</v>
      </c>
    </row>
    <row r="10" spans="1:5" x14ac:dyDescent="0.25">
      <c r="A10" s="23">
        <v>13</v>
      </c>
      <c r="B10" s="22" t="s">
        <v>30</v>
      </c>
      <c r="C10" s="28">
        <v>3155.24</v>
      </c>
      <c r="D10" s="23" t="s">
        <v>7</v>
      </c>
      <c r="E10" s="22">
        <v>2222</v>
      </c>
    </row>
    <row r="11" spans="1:5" x14ac:dyDescent="0.25">
      <c r="A11" s="23">
        <v>6</v>
      </c>
      <c r="B11" s="22" t="s">
        <v>19</v>
      </c>
      <c r="C11" s="28">
        <v>8902.9599999999991</v>
      </c>
      <c r="D11" s="23" t="s">
        <v>20</v>
      </c>
      <c r="E11" s="22">
        <v>11</v>
      </c>
    </row>
    <row r="12" spans="1:5" x14ac:dyDescent="0.25">
      <c r="A12" s="23">
        <v>14</v>
      </c>
      <c r="B12" s="22" t="s">
        <v>64</v>
      </c>
      <c r="C12" s="28">
        <v>150.05000000000001</v>
      </c>
      <c r="D12" s="23" t="s">
        <v>7</v>
      </c>
      <c r="E12" s="22">
        <v>8826.6</v>
      </c>
    </row>
    <row r="13" spans="1:5" x14ac:dyDescent="0.25">
      <c r="A13" s="23">
        <v>6</v>
      </c>
      <c r="B13" s="22" t="s">
        <v>65</v>
      </c>
      <c r="C13" s="28">
        <v>13786.21</v>
      </c>
      <c r="D13" s="23" t="s">
        <v>66</v>
      </c>
      <c r="E13" s="22">
        <v>1</v>
      </c>
    </row>
    <row r="14" spans="1:5" x14ac:dyDescent="0.25">
      <c r="A14" s="23">
        <v>6</v>
      </c>
      <c r="B14" s="22" t="s">
        <v>67</v>
      </c>
      <c r="C14" s="28">
        <v>4675.2</v>
      </c>
      <c r="D14" s="23" t="s">
        <v>66</v>
      </c>
      <c r="E14" s="22">
        <v>1</v>
      </c>
    </row>
    <row r="15" spans="1:5" x14ac:dyDescent="0.25">
      <c r="A15" s="23">
        <v>5</v>
      </c>
      <c r="B15" s="22" t="s">
        <v>68</v>
      </c>
      <c r="C15" s="28">
        <v>1935.52</v>
      </c>
      <c r="D15" s="23" t="s">
        <v>7</v>
      </c>
      <c r="E15" s="22">
        <v>2.6</v>
      </c>
    </row>
    <row r="16" spans="1:5" x14ac:dyDescent="0.25">
      <c r="A16" s="23">
        <v>6</v>
      </c>
      <c r="B16" s="22" t="s">
        <v>69</v>
      </c>
      <c r="C16" s="28">
        <v>19136.04</v>
      </c>
      <c r="D16" s="23" t="s">
        <v>8</v>
      </c>
      <c r="E16" s="22">
        <v>12</v>
      </c>
    </row>
    <row r="17" spans="1:5" x14ac:dyDescent="0.25">
      <c r="A17" s="23">
        <v>6</v>
      </c>
      <c r="B17" s="22" t="s">
        <v>70</v>
      </c>
      <c r="C17" s="28">
        <v>5111.32</v>
      </c>
      <c r="D17" s="23" t="s">
        <v>32</v>
      </c>
      <c r="E17" s="22">
        <v>4</v>
      </c>
    </row>
    <row r="18" spans="1:5" x14ac:dyDescent="0.25">
      <c r="A18" s="23">
        <v>6</v>
      </c>
      <c r="B18" s="22" t="s">
        <v>44</v>
      </c>
      <c r="C18" s="28">
        <v>7642.3</v>
      </c>
      <c r="D18" s="23" t="s">
        <v>8</v>
      </c>
      <c r="E18" s="22">
        <v>10</v>
      </c>
    </row>
    <row r="19" spans="1:5" x14ac:dyDescent="0.25">
      <c r="A19" s="23">
        <v>12</v>
      </c>
      <c r="B19" s="22" t="s">
        <v>71</v>
      </c>
      <c r="C19" s="28">
        <v>15280.32</v>
      </c>
      <c r="D19" s="23" t="s">
        <v>7</v>
      </c>
      <c r="E19" s="22">
        <v>19100.400000000001</v>
      </c>
    </row>
    <row r="20" spans="1:5" x14ac:dyDescent="0.25">
      <c r="A20" s="23">
        <v>12</v>
      </c>
      <c r="B20" s="22" t="s">
        <v>72</v>
      </c>
      <c r="C20" s="28">
        <v>17191.439999999999</v>
      </c>
      <c r="D20" s="23" t="s">
        <v>7</v>
      </c>
      <c r="E20" s="22">
        <v>19101.599999999999</v>
      </c>
    </row>
    <row r="21" spans="1:5" x14ac:dyDescent="0.25">
      <c r="A21" s="23">
        <v>11</v>
      </c>
      <c r="B21" s="22" t="s">
        <v>73</v>
      </c>
      <c r="C21" s="28">
        <v>4393.37</v>
      </c>
      <c r="D21" s="23" t="s">
        <v>7</v>
      </c>
      <c r="E21" s="22">
        <v>19101.599999999999</v>
      </c>
    </row>
    <row r="22" spans="1:5" x14ac:dyDescent="0.25">
      <c r="A22" s="23">
        <v>11</v>
      </c>
      <c r="B22" s="22" t="s">
        <v>74</v>
      </c>
      <c r="C22" s="28">
        <v>4011.08</v>
      </c>
      <c r="D22" s="23" t="s">
        <v>7</v>
      </c>
      <c r="E22" s="22">
        <v>19100.400000000001</v>
      </c>
    </row>
    <row r="23" spans="1:5" x14ac:dyDescent="0.25">
      <c r="A23" s="23">
        <v>2</v>
      </c>
      <c r="B23" s="22" t="s">
        <v>75</v>
      </c>
      <c r="C23" s="28">
        <v>29023.09</v>
      </c>
      <c r="D23" s="23" t="s">
        <v>7</v>
      </c>
      <c r="E23" s="22">
        <v>18253.5</v>
      </c>
    </row>
    <row r="24" spans="1:5" x14ac:dyDescent="0.25">
      <c r="A24" s="23">
        <v>2</v>
      </c>
      <c r="B24" s="22" t="s">
        <v>76</v>
      </c>
      <c r="C24" s="28">
        <v>31705.69</v>
      </c>
      <c r="D24" s="23" t="s">
        <v>7</v>
      </c>
      <c r="E24" s="22">
        <v>19099.8</v>
      </c>
    </row>
    <row r="25" spans="1:5" x14ac:dyDescent="0.25">
      <c r="A25" s="23">
        <v>14</v>
      </c>
      <c r="B25" s="22" t="s">
        <v>77</v>
      </c>
      <c r="C25" s="28">
        <v>44721.09</v>
      </c>
      <c r="D25" s="23" t="s">
        <v>7</v>
      </c>
      <c r="E25" s="22">
        <v>18253.5</v>
      </c>
    </row>
    <row r="26" spans="1:5" x14ac:dyDescent="0.25">
      <c r="A26" s="23">
        <v>14</v>
      </c>
      <c r="B26" s="22" t="s">
        <v>78</v>
      </c>
      <c r="C26" s="28">
        <v>44279.83</v>
      </c>
      <c r="D26" s="23" t="s">
        <v>7</v>
      </c>
      <c r="E26" s="22">
        <v>18073.400000000001</v>
      </c>
    </row>
    <row r="27" spans="1:5" x14ac:dyDescent="0.25">
      <c r="A27" s="23">
        <v>1</v>
      </c>
      <c r="B27" s="22" t="s">
        <v>80</v>
      </c>
      <c r="C27" s="28">
        <v>71817.5</v>
      </c>
      <c r="D27" s="23" t="s">
        <v>7</v>
      </c>
      <c r="E27" s="22">
        <v>19100.400000000001</v>
      </c>
    </row>
    <row r="28" spans="1:5" x14ac:dyDescent="0.25">
      <c r="A28" s="23">
        <v>1</v>
      </c>
      <c r="B28" s="22" t="s">
        <v>81</v>
      </c>
      <c r="C28" s="28">
        <v>75451.320000000007</v>
      </c>
      <c r="D28" s="23" t="s">
        <v>7</v>
      </c>
      <c r="E28" s="22">
        <v>19101.599999999999</v>
      </c>
    </row>
    <row r="29" spans="1:5" x14ac:dyDescent="0.25">
      <c r="A29" s="23">
        <v>5</v>
      </c>
      <c r="B29" s="22" t="s">
        <v>45</v>
      </c>
      <c r="C29" s="28">
        <v>1032.8499999999999</v>
      </c>
      <c r="D29" s="23" t="s">
        <v>66</v>
      </c>
      <c r="E29" s="22">
        <v>1</v>
      </c>
    </row>
    <row r="30" spans="1:5" x14ac:dyDescent="0.25">
      <c r="A30" s="23">
        <v>4</v>
      </c>
      <c r="B30" s="22" t="s">
        <v>82</v>
      </c>
      <c r="C30" s="28">
        <v>1528.03</v>
      </c>
      <c r="D30" s="23" t="s">
        <v>7</v>
      </c>
      <c r="E30" s="22">
        <v>19100.400000000001</v>
      </c>
    </row>
    <row r="31" spans="1:5" x14ac:dyDescent="0.25">
      <c r="A31" s="23">
        <v>4</v>
      </c>
      <c r="B31" s="22" t="s">
        <v>83</v>
      </c>
      <c r="C31" s="28">
        <v>1719.14</v>
      </c>
      <c r="D31" s="23" t="s">
        <v>7</v>
      </c>
      <c r="E31" s="22">
        <v>19101.599999999999</v>
      </c>
    </row>
    <row r="32" spans="1:5" x14ac:dyDescent="0.25">
      <c r="A32" s="23">
        <v>6</v>
      </c>
      <c r="B32" s="22" t="s">
        <v>84</v>
      </c>
      <c r="C32" s="28">
        <v>2984.68</v>
      </c>
      <c r="D32" s="23" t="s">
        <v>66</v>
      </c>
      <c r="E32" s="22">
        <v>2</v>
      </c>
    </row>
    <row r="33" spans="1:5" x14ac:dyDescent="0.25">
      <c r="A33" s="23">
        <v>4</v>
      </c>
      <c r="B33" s="22" t="s">
        <v>85</v>
      </c>
      <c r="C33" s="28">
        <v>7258.15</v>
      </c>
      <c r="D33" s="23" t="s">
        <v>7</v>
      </c>
      <c r="E33" s="22">
        <v>19100.400000000001</v>
      </c>
    </row>
    <row r="34" spans="1:5" x14ac:dyDescent="0.25">
      <c r="A34" s="23">
        <v>4</v>
      </c>
      <c r="B34" s="22" t="s">
        <v>85</v>
      </c>
      <c r="C34" s="28">
        <v>7258.61</v>
      </c>
      <c r="D34" s="23" t="s">
        <v>7</v>
      </c>
      <c r="E34" s="22">
        <v>19101.599999999999</v>
      </c>
    </row>
    <row r="35" spans="1:5" x14ac:dyDescent="0.25">
      <c r="A35" s="23">
        <v>5</v>
      </c>
      <c r="B35" s="22" t="s">
        <v>86</v>
      </c>
      <c r="C35" s="28">
        <v>302.82</v>
      </c>
      <c r="D35" s="23" t="s">
        <v>32</v>
      </c>
      <c r="E35" s="22">
        <v>2</v>
      </c>
    </row>
    <row r="36" spans="1:5" x14ac:dyDescent="0.25">
      <c r="A36" s="23">
        <v>5</v>
      </c>
      <c r="B36" s="22" t="s">
        <v>87</v>
      </c>
      <c r="C36" s="28">
        <v>910</v>
      </c>
      <c r="D36" s="23" t="s">
        <v>88</v>
      </c>
      <c r="E36" s="22">
        <v>1</v>
      </c>
    </row>
    <row r="37" spans="1:5" x14ac:dyDescent="0.25">
      <c r="A37" s="23">
        <v>6</v>
      </c>
      <c r="B37" s="22" t="s">
        <v>33</v>
      </c>
      <c r="C37" s="28">
        <v>810.42</v>
      </c>
      <c r="D37" s="23" t="s">
        <v>34</v>
      </c>
      <c r="E37" s="22">
        <v>3</v>
      </c>
    </row>
    <row r="38" spans="1:5" x14ac:dyDescent="0.25">
      <c r="A38" s="23">
        <v>6</v>
      </c>
      <c r="B38" s="22" t="s">
        <v>36</v>
      </c>
      <c r="C38" s="28">
        <v>1994.1</v>
      </c>
      <c r="D38" s="23" t="s">
        <v>8</v>
      </c>
      <c r="E38" s="22">
        <v>10</v>
      </c>
    </row>
    <row r="39" spans="1:5" x14ac:dyDescent="0.25">
      <c r="A39" s="23">
        <v>6</v>
      </c>
      <c r="B39" s="22" t="s">
        <v>89</v>
      </c>
      <c r="C39" s="28">
        <v>2830</v>
      </c>
      <c r="D39" s="23" t="s">
        <v>66</v>
      </c>
      <c r="E39" s="22">
        <v>1</v>
      </c>
    </row>
    <row r="40" spans="1:5" x14ac:dyDescent="0.25">
      <c r="A40" s="23">
        <v>6</v>
      </c>
      <c r="B40" s="22" t="s">
        <v>90</v>
      </c>
      <c r="C40" s="28">
        <v>225.84</v>
      </c>
      <c r="D40" s="23" t="s">
        <v>66</v>
      </c>
      <c r="E40" s="22">
        <v>2</v>
      </c>
    </row>
    <row r="41" spans="1:5" x14ac:dyDescent="0.25">
      <c r="A41" s="23">
        <v>6</v>
      </c>
      <c r="B41" s="22" t="s">
        <v>91</v>
      </c>
      <c r="C41" s="28">
        <v>1936</v>
      </c>
      <c r="D41" s="23" t="s">
        <v>7</v>
      </c>
      <c r="E41" s="22">
        <v>4</v>
      </c>
    </row>
    <row r="42" spans="1:5" x14ac:dyDescent="0.25">
      <c r="A42" s="35"/>
      <c r="B42" s="36" t="s">
        <v>92</v>
      </c>
      <c r="C42" s="37">
        <v>524356.35000000009</v>
      </c>
      <c r="D42" s="38"/>
      <c r="E42" s="37">
        <v>316364.39999999997</v>
      </c>
    </row>
  </sheetData>
  <autoFilter ref="A3:E4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C31" sqref="C31"/>
    </sheetView>
  </sheetViews>
  <sheetFormatPr defaultRowHeight="15" x14ac:dyDescent="0.25"/>
  <cols>
    <col min="1" max="2" width="9.140625" style="47"/>
    <col min="3" max="8" width="18.42578125" style="47" customWidth="1"/>
    <col min="9" max="16384" width="9.140625" style="47"/>
  </cols>
  <sheetData>
    <row r="1" spans="1:8" ht="16.5" x14ac:dyDescent="0.25">
      <c r="A1" s="46" t="s">
        <v>94</v>
      </c>
      <c r="B1" s="46"/>
      <c r="C1" s="46"/>
      <c r="D1" s="46"/>
      <c r="E1" s="46"/>
      <c r="F1" s="46"/>
      <c r="G1" s="46"/>
      <c r="H1" s="46"/>
    </row>
    <row r="3" spans="1:8" x14ac:dyDescent="0.25">
      <c r="A3" s="48" t="s">
        <v>95</v>
      </c>
      <c r="B3" s="49" t="s">
        <v>96</v>
      </c>
      <c r="C3" s="50"/>
      <c r="D3" s="48" t="s">
        <v>97</v>
      </c>
      <c r="E3" s="48" t="s">
        <v>98</v>
      </c>
      <c r="F3" s="48" t="s">
        <v>99</v>
      </c>
      <c r="G3" s="51" t="s">
        <v>100</v>
      </c>
      <c r="H3" s="51" t="s">
        <v>101</v>
      </c>
    </row>
    <row r="4" spans="1:8" x14ac:dyDescent="0.25">
      <c r="A4" s="52" t="s">
        <v>102</v>
      </c>
      <c r="B4" s="53" t="s">
        <v>103</v>
      </c>
      <c r="C4" s="54" t="s">
        <v>104</v>
      </c>
      <c r="D4" s="54"/>
      <c r="E4" s="54"/>
      <c r="F4" s="54"/>
      <c r="G4" s="54"/>
      <c r="H4" s="55"/>
    </row>
    <row r="5" spans="1:8" x14ac:dyDescent="0.25">
      <c r="A5" s="48" t="s">
        <v>105</v>
      </c>
      <c r="B5" s="49" t="s">
        <v>106</v>
      </c>
      <c r="C5" s="50"/>
      <c r="D5" s="56">
        <v>78107.48</v>
      </c>
      <c r="E5" s="56">
        <v>44205.53</v>
      </c>
      <c r="F5" s="57">
        <v>56.6</v>
      </c>
      <c r="G5" s="58" t="s">
        <v>107</v>
      </c>
      <c r="H5" s="58" t="s">
        <v>108</v>
      </c>
    </row>
    <row r="6" spans="1:8" x14ac:dyDescent="0.25">
      <c r="A6" s="48" t="s">
        <v>105</v>
      </c>
      <c r="B6" s="49" t="s">
        <v>106</v>
      </c>
      <c r="C6" s="50"/>
      <c r="D6" s="56">
        <v>78107.48</v>
      </c>
      <c r="E6" s="56">
        <v>54795.35</v>
      </c>
      <c r="F6" s="57">
        <v>70.150000000000006</v>
      </c>
      <c r="G6" s="58" t="s">
        <v>109</v>
      </c>
      <c r="H6" s="58" t="s">
        <v>108</v>
      </c>
    </row>
    <row r="7" spans="1:8" x14ac:dyDescent="0.25">
      <c r="A7" s="48" t="s">
        <v>105</v>
      </c>
      <c r="B7" s="49" t="s">
        <v>106</v>
      </c>
      <c r="C7" s="50"/>
      <c r="D7" s="56">
        <v>77881.37</v>
      </c>
      <c r="E7" s="56">
        <v>109388.59</v>
      </c>
      <c r="F7" s="57">
        <v>140.46</v>
      </c>
      <c r="G7" s="58" t="s">
        <v>110</v>
      </c>
      <c r="H7" s="58" t="s">
        <v>108</v>
      </c>
    </row>
    <row r="8" spans="1:8" x14ac:dyDescent="0.25">
      <c r="A8" s="48" t="s">
        <v>105</v>
      </c>
      <c r="B8" s="49" t="s">
        <v>106</v>
      </c>
      <c r="C8" s="50"/>
      <c r="D8" s="56">
        <v>77895.69</v>
      </c>
      <c r="E8" s="56">
        <v>82650.36</v>
      </c>
      <c r="F8" s="57">
        <v>106.1</v>
      </c>
      <c r="G8" s="58" t="s">
        <v>111</v>
      </c>
      <c r="H8" s="58" t="s">
        <v>108</v>
      </c>
    </row>
    <row r="9" spans="1:8" x14ac:dyDescent="0.25">
      <c r="A9" s="48" t="s">
        <v>105</v>
      </c>
      <c r="B9" s="49" t="s">
        <v>106</v>
      </c>
      <c r="C9" s="50"/>
      <c r="D9" s="56">
        <v>76116.78</v>
      </c>
      <c r="E9" s="56">
        <v>56323.85</v>
      </c>
      <c r="F9" s="57">
        <v>74</v>
      </c>
      <c r="G9" s="58" t="s">
        <v>112</v>
      </c>
      <c r="H9" s="58" t="s">
        <v>108</v>
      </c>
    </row>
    <row r="10" spans="1:8" x14ac:dyDescent="0.25">
      <c r="A10" s="48" t="s">
        <v>105</v>
      </c>
      <c r="B10" s="49" t="s">
        <v>106</v>
      </c>
      <c r="C10" s="50"/>
      <c r="D10" s="56">
        <v>77080.539999999994</v>
      </c>
      <c r="E10" s="56">
        <v>47109.61</v>
      </c>
      <c r="F10" s="57">
        <v>61.12</v>
      </c>
      <c r="G10" s="58" t="s">
        <v>113</v>
      </c>
      <c r="H10" s="58" t="s">
        <v>108</v>
      </c>
    </row>
    <row r="11" spans="1:8" x14ac:dyDescent="0.25">
      <c r="A11" s="48" t="s">
        <v>105</v>
      </c>
      <c r="B11" s="49" t="s">
        <v>106</v>
      </c>
      <c r="C11" s="50"/>
      <c r="D11" s="56">
        <v>81726.84</v>
      </c>
      <c r="E11" s="56">
        <v>51862.75</v>
      </c>
      <c r="F11" s="57">
        <v>63.46</v>
      </c>
      <c r="G11" s="58" t="s">
        <v>114</v>
      </c>
      <c r="H11" s="58" t="s">
        <v>108</v>
      </c>
    </row>
    <row r="12" spans="1:8" x14ac:dyDescent="0.25">
      <c r="A12" s="48" t="s">
        <v>105</v>
      </c>
      <c r="B12" s="49" t="s">
        <v>106</v>
      </c>
      <c r="C12" s="50"/>
      <c r="D12" s="56">
        <v>-53065.68</v>
      </c>
      <c r="E12" s="56">
        <v>79357.490000000005</v>
      </c>
      <c r="F12" s="57">
        <v>-149.55000000000001</v>
      </c>
      <c r="G12" s="58" t="s">
        <v>115</v>
      </c>
      <c r="H12" s="58" t="s">
        <v>108</v>
      </c>
    </row>
    <row r="13" spans="1:8" x14ac:dyDescent="0.25">
      <c r="A13" s="48" t="s">
        <v>105</v>
      </c>
      <c r="B13" s="49" t="s">
        <v>106</v>
      </c>
      <c r="C13" s="50"/>
      <c r="D13" s="56">
        <v>81069.73</v>
      </c>
      <c r="E13" s="56">
        <v>73393.63</v>
      </c>
      <c r="F13" s="57">
        <v>90.53</v>
      </c>
      <c r="G13" s="58" t="s">
        <v>116</v>
      </c>
      <c r="H13" s="58" t="s">
        <v>108</v>
      </c>
    </row>
    <row r="14" spans="1:8" x14ac:dyDescent="0.25">
      <c r="A14" s="48" t="s">
        <v>105</v>
      </c>
      <c r="B14" s="49" t="s">
        <v>106</v>
      </c>
      <c r="C14" s="50"/>
      <c r="D14" s="56">
        <v>80947.070000000007</v>
      </c>
      <c r="E14" s="56">
        <v>162937.44</v>
      </c>
      <c r="F14" s="57">
        <v>201.29</v>
      </c>
      <c r="G14" s="58" t="s">
        <v>117</v>
      </c>
      <c r="H14" s="58" t="s">
        <v>108</v>
      </c>
    </row>
    <row r="15" spans="1:8" x14ac:dyDescent="0.25">
      <c r="A15" s="48" t="s">
        <v>105</v>
      </c>
      <c r="B15" s="49" t="s">
        <v>106</v>
      </c>
      <c r="C15" s="50"/>
      <c r="D15" s="56">
        <v>80850.7</v>
      </c>
      <c r="E15" s="56">
        <v>95680.26</v>
      </c>
      <c r="F15" s="57">
        <v>118.34</v>
      </c>
      <c r="G15" s="58" t="s">
        <v>118</v>
      </c>
      <c r="H15" s="58" t="s">
        <v>108</v>
      </c>
    </row>
    <row r="16" spans="1:8" x14ac:dyDescent="0.25">
      <c r="A16" s="48" t="s">
        <v>105</v>
      </c>
      <c r="B16" s="49" t="s">
        <v>106</v>
      </c>
      <c r="C16" s="50"/>
      <c r="D16" s="56">
        <v>76958.62</v>
      </c>
      <c r="E16" s="56">
        <v>84816.98</v>
      </c>
      <c r="F16" s="57">
        <v>110.21</v>
      </c>
      <c r="G16" s="58" t="s">
        <v>119</v>
      </c>
      <c r="H16" s="58" t="s">
        <v>108</v>
      </c>
    </row>
    <row r="17" spans="1:8" x14ac:dyDescent="0.25">
      <c r="A17" s="59" t="s">
        <v>120</v>
      </c>
      <c r="B17" s="60"/>
      <c r="C17" s="61"/>
      <c r="D17" s="62">
        <v>813676.62</v>
      </c>
      <c r="E17" s="62">
        <v>942521.84</v>
      </c>
      <c r="F17" s="63">
        <v>115.83</v>
      </c>
      <c r="G17" s="58" t="s">
        <v>102</v>
      </c>
      <c r="H17" s="58" t="s">
        <v>102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Агинский тракт, д. 57</vt:lpstr>
      <vt:lpstr>Работы 2019 </vt:lpstr>
      <vt:lpstr>Справка</vt:lpstr>
      <vt:lpstr>'Агинский тракт, д. 57'!Область_печати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Иван Фофонов</cp:lastModifiedBy>
  <cp:lastPrinted>2019-01-30T01:18:49Z</cp:lastPrinted>
  <dcterms:created xsi:type="dcterms:W3CDTF">2018-02-13T05:54:21Z</dcterms:created>
  <dcterms:modified xsi:type="dcterms:W3CDTF">2020-03-19T00:19:33Z</dcterms:modified>
</cp:coreProperties>
</file>