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3" sheetId="3" r:id="rId2"/>
  </sheets>
  <definedNames>
    <definedName name="_xlnm.Print_Area" localSheetId="0">Лист1!$A$1:$E$85</definedName>
  </definedNames>
  <calcPr calcId="124519" calcMode="manual"/>
</workbook>
</file>

<file path=xl/calcChain.xml><?xml version="1.0" encoding="utf-8"?>
<calcChain xmlns="http://schemas.openxmlformats.org/spreadsheetml/2006/main">
  <c r="C8" i="1"/>
  <c r="C76"/>
  <c r="C73"/>
  <c r="C70"/>
  <c r="C66"/>
  <c r="C67"/>
  <c r="C44"/>
  <c r="C29"/>
  <c r="C22"/>
  <c r="C19"/>
  <c r="C16"/>
  <c r="C13"/>
  <c r="C82" s="1"/>
  <c r="B44"/>
  <c r="C10" l="1"/>
  <c r="C9" s="1"/>
  <c r="C11" s="1"/>
  <c r="C81"/>
  <c r="C80" s="1"/>
  <c r="C83" s="1"/>
  <c r="C84" s="1"/>
  <c r="C85" s="1"/>
  <c r="B76" l="1"/>
  <c r="B66"/>
  <c r="B64"/>
  <c r="B63" l="1"/>
  <c r="B81"/>
  <c r="B80" s="1"/>
  <c r="B73"/>
  <c r="B70"/>
  <c r="B67"/>
  <c r="B65"/>
  <c r="B19"/>
  <c r="B16"/>
  <c r="B13"/>
  <c r="B82" l="1"/>
</calcChain>
</file>

<file path=xl/sharedStrings.xml><?xml version="1.0" encoding="utf-8"?>
<sst xmlns="http://schemas.openxmlformats.org/spreadsheetml/2006/main" count="267" uniqueCount="117">
  <si>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</si>
  <si>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</si>
  <si>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</si>
  <si>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</si>
  <si>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</si>
  <si>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</si>
  <si>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</si>
  <si>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</si>
  <si>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</si>
  <si>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</si>
  <si>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</si>
  <si>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</si>
  <si>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</si>
  <si>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</si>
  <si>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</si>
  <si>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</si>
  <si>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</si>
  <si>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</si>
  <si>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</si>
  <si>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</si>
  <si>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</si>
  <si>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</si>
  <si>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</si>
  <si>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</si>
  <si>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</si>
  <si>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</si>
  <si>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</si>
  <si>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</si>
  <si>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</si>
  <si>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</si>
  <si>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</si>
  <si>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</si>
  <si>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</si>
  <si>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</si>
  <si>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дом</t>
  </si>
  <si>
    <t>Адрес: ул. Чкалова, д. 6</t>
  </si>
  <si>
    <t>Ремонт дверных полотен</t>
  </si>
  <si>
    <t>Наименование работ</t>
  </si>
  <si>
    <t>Сумма</t>
  </si>
  <si>
    <t>Ед.изм</t>
  </si>
  <si>
    <t>Кол-во</t>
  </si>
  <si>
    <t>1м</t>
  </si>
  <si>
    <t>осмотр подвала</t>
  </si>
  <si>
    <t>раз</t>
  </si>
  <si>
    <t>осмотр сантехоборудования</t>
  </si>
  <si>
    <t>Доходы по дому: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</si>
  <si>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</si>
  <si>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</si>
  <si>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</si>
  <si>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</si>
  <si>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</si>
  <si>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</si>
  <si>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</si>
  <si>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</si>
  <si>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</si>
  <si>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>Конечное сальдо с учетом дебиторской задолженности (переплаты)  на 31.12.2019 г.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</si>
  <si>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</si>
  <si>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</si>
  <si>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</si>
  <si>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</si>
  <si>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</t>
  </si>
  <si>
    <t>Гор. вода потр.при содер.общего имущ-ва  в МКД 3,4</t>
  </si>
  <si>
    <t>Дезинсекция "ЗКДС"</t>
  </si>
  <si>
    <t>Заделка выбоин в цементных полах</t>
  </si>
  <si>
    <t>Замена муфты</t>
  </si>
  <si>
    <t>шт.</t>
  </si>
  <si>
    <t>Замена электрической лампы накаливания</t>
  </si>
  <si>
    <t>Замена электропатрона с материалами при закрытой а</t>
  </si>
  <si>
    <t>Изготовление и установка сничек на металлическую д</t>
  </si>
  <si>
    <t>Навеска замка (крабовый)</t>
  </si>
  <si>
    <t>Организация мест накоп.ртуть сод-х ламп 3,4 кв. 20</t>
  </si>
  <si>
    <t>Осмотр сантех. оборудования</t>
  </si>
  <si>
    <t>Очистка подвала, Чкалова д.6</t>
  </si>
  <si>
    <t>Перезапуск (удаление воздуха) стояков отопления</t>
  </si>
  <si>
    <t>Регулировка теплоносителя</t>
  </si>
  <si>
    <t>Ремонт вентелей до 32 д.</t>
  </si>
  <si>
    <t>Ремонт внутридомовых сетей отопления и ГВС ул.Чкал</t>
  </si>
  <si>
    <t>1 дом</t>
  </si>
  <si>
    <t>Ремонт водоподогревателя</t>
  </si>
  <si>
    <t>Ремонт козырька</t>
  </si>
  <si>
    <t>Ремонт оконных переплетов</t>
  </si>
  <si>
    <t>Смена вентиля, д.32</t>
  </si>
  <si>
    <t>Смена стекл</t>
  </si>
  <si>
    <t>Смена труб ГВС д. 32 мм</t>
  </si>
  <si>
    <t>Смена труб ГВС д.32</t>
  </si>
  <si>
    <t>Смена труб ППР д.20 до полотенцесушителя (без снят</t>
  </si>
  <si>
    <t>Смена труб из водогазопроводных д.20 с производств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</si>
  <si>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</si>
  <si>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</si>
  <si>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</si>
  <si>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</si>
  <si>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</si>
  <si>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</si>
  <si>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</si>
  <si>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</si>
  <si>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</si>
  <si>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</si>
  <si>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информационного стенда</t>
  </si>
  <si>
    <t>Установка пластиковых окон в подъзд г. Чита ул. Чк</t>
  </si>
  <si>
    <t>Установка светильников с датчиком на движение</t>
  </si>
  <si>
    <t>Хол.вода потр.при содер.общ.имущ. в МКД 1,2 кв.201</t>
  </si>
  <si>
    <t>Хол.вода потр.при содер.общ.имущ. в МКД 3,4 кв.201</t>
  </si>
  <si>
    <t>Электрическая энергия потр.при содержании общего и</t>
  </si>
  <si>
    <t>изготовление и установка металлического забора</t>
  </si>
  <si>
    <t>пролив фановой трубы водой (очистка от льда)</t>
  </si>
  <si>
    <t>ремонт задвижек   д.100</t>
  </si>
  <si>
    <t>Управление жилым фондом 1,2 кв. 2019г. К=0,6;0,8;0,85;0,9;1</t>
  </si>
  <si>
    <t>Управление жилым фондом 3,4 кв. 2019г. К=0,6;0,8;0,85;0,9;1</t>
  </si>
  <si>
    <t>Гор. вода потр.при содер.общего имущ-ва  в МКД 1,2 кв.2019</t>
  </si>
  <si>
    <t>Гор. вода потр.при содер.общего имущ-ва  в МКД 3,4 кв. 2019</t>
  </si>
  <si>
    <t>Хол.вода потр.при содер.общ.имущ. в МКД 1,2 кв.2019</t>
  </si>
  <si>
    <t>Хол.вода потр.при содер.общ.имущ. в МКД 3,4 кв.2019</t>
  </si>
  <si>
    <t>Установка пластиковых окон в подъзд г. Чита ул. Чкалова д.6</t>
  </si>
  <si>
    <t>Тех.обслуживание ГО К=0,6;0,8;0,85;0,9;1 (3,4 кв.2019)</t>
  </si>
  <si>
    <t>Тех.обслуживание ГО к=0,6;0,8;0,85;0,9;1 (1,2 кв.2019)</t>
  </si>
  <si>
    <t>Организация мест накоп.ртуть сод-х ламп 3,4 кв. 2019</t>
  </si>
  <si>
    <t>руб.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</si>
</sst>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3" fontId="2" fillId="0" borderId="0" xfId="3" applyFont="1" applyFill="1" applyAlignment="1">
      <alignment vertical="center"/>
    </xf>
    <xf numFmtId="0" fontId="0" fillId="3" borderId="4" xfId="0" applyFill="1" applyBorder="1"/>
    <xf numFmtId="0" fontId="0" fillId="3" borderId="0" xfId="0" applyFill="1"/>
    <xf numFmtId="0" fontId="8" fillId="4" borderId="0" xfId="0" applyFont="1" applyFill="1"/>
    <xf numFmtId="0" fontId="9" fillId="4" borderId="0" xfId="0" applyFont="1" applyFill="1" applyAlignment="1">
      <alignment horizontal="left" vertical="center"/>
    </xf>
    <xf numFmtId="164" fontId="8" fillId="4" borderId="0" xfId="0" applyNumberFormat="1" applyFont="1" applyFill="1" applyAlignment="1">
      <alignment horizontal="center" vertical="center"/>
    </xf>
    <xf numFmtId="43" fontId="8" fillId="4" borderId="0" xfId="3" applyFont="1" applyFill="1" applyAlignment="1">
      <alignment horizontal="center" vertical="center"/>
    </xf>
    <xf numFmtId="0" fontId="10" fillId="4" borderId="2" xfId="1" applyFont="1" applyFill="1" applyBorder="1" applyAlignment="1">
      <alignment horizontal="left" vertical="center"/>
    </xf>
    <xf numFmtId="164" fontId="10" fillId="4" borderId="2" xfId="1" applyNumberFormat="1" applyFont="1" applyFill="1" applyBorder="1" applyAlignment="1">
      <alignment horizontal="center" vertical="center" wrapText="1"/>
    </xf>
    <xf numFmtId="43" fontId="10" fillId="4" borderId="2" xfId="3" applyFont="1" applyFill="1" applyBorder="1" applyAlignment="1">
      <alignment vertical="center" wrapText="1"/>
    </xf>
    <xf numFmtId="0" fontId="11" fillId="4" borderId="2" xfId="2" applyFont="1" applyFill="1" applyBorder="1" applyAlignment="1" applyProtection="1">
      <alignment horizontal="center" vertical="center"/>
    </xf>
    <xf numFmtId="43" fontId="10" fillId="4" borderId="2" xfId="3" applyFont="1" applyFill="1" applyBorder="1" applyAlignment="1">
      <alignment horizontal="center" vertical="center"/>
    </xf>
    <xf numFmtId="0" fontId="2" fillId="4" borderId="0" xfId="0" applyFont="1" applyFill="1"/>
    <xf numFmtId="0" fontId="12" fillId="4" borderId="2" xfId="1" applyFont="1" applyFill="1" applyBorder="1" applyAlignment="1">
      <alignment horizontal="left" vertical="center"/>
    </xf>
    <xf numFmtId="164" fontId="12" fillId="4" borderId="2" xfId="1" applyNumberFormat="1" applyFont="1" applyFill="1" applyBorder="1" applyAlignment="1">
      <alignment horizontal="center" vertical="center" wrapText="1"/>
    </xf>
    <xf numFmtId="43" fontId="12" fillId="4" borderId="2" xfId="3" applyFont="1" applyFill="1" applyBorder="1" applyAlignment="1">
      <alignment vertical="center" wrapText="1"/>
    </xf>
    <xf numFmtId="43" fontId="12" fillId="4" borderId="2" xfId="3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164" fontId="12" fillId="4" borderId="2" xfId="0" applyNumberFormat="1" applyFont="1" applyFill="1" applyBorder="1" applyAlignment="1">
      <alignment horizontal="center" vertical="center"/>
    </xf>
    <xf numFmtId="43" fontId="10" fillId="4" borderId="2" xfId="3" applyFont="1" applyFill="1" applyBorder="1" applyAlignment="1">
      <alignment vertical="center"/>
    </xf>
    <xf numFmtId="0" fontId="4" fillId="4" borderId="2" xfId="0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center" vertical="center"/>
    </xf>
    <xf numFmtId="43" fontId="4" fillId="4" borderId="2" xfId="3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43" fontId="2" fillId="4" borderId="2" xfId="3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3" fontId="2" fillId="4" borderId="2" xfId="3" applyFont="1" applyFill="1" applyBorder="1" applyAlignment="1">
      <alignment horizontal="center" vertical="center" wrapText="1"/>
    </xf>
    <xf numFmtId="0" fontId="2" fillId="4" borderId="2" xfId="0" applyFont="1" applyFill="1" applyBorder="1"/>
    <xf numFmtId="43" fontId="4" fillId="4" borderId="2" xfId="3" applyFont="1" applyFill="1" applyBorder="1" applyAlignment="1"/>
    <xf numFmtId="0" fontId="2" fillId="4" borderId="2" xfId="0" applyFont="1" applyFill="1" applyBorder="1" applyAlignment="1">
      <alignment horizontal="center"/>
    </xf>
    <xf numFmtId="0" fontId="4" fillId="4" borderId="0" xfId="0" applyFont="1" applyFill="1"/>
    <xf numFmtId="0" fontId="6" fillId="4" borderId="2" xfId="0" applyFont="1" applyFill="1" applyBorder="1" applyAlignment="1">
      <alignment horizontal="left" vertical="center" wrapText="1"/>
    </xf>
    <xf numFmtId="43" fontId="6" fillId="4" borderId="2" xfId="3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164" fontId="4" fillId="4" borderId="2" xfId="3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43" fontId="4" fillId="4" borderId="2" xfId="3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164" fontId="2" fillId="4" borderId="0" xfId="0" applyNumberFormat="1" applyFont="1" applyFill="1" applyAlignment="1">
      <alignment horizontal="center" vertical="center"/>
    </xf>
    <xf numFmtId="43" fontId="2" fillId="4" borderId="0" xfId="3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43" fontId="2" fillId="4" borderId="0" xfId="3" applyFont="1" applyFill="1" applyAlignment="1">
      <alignment horizontal="center" vertical="center"/>
    </xf>
    <xf numFmtId="0" fontId="0" fillId="0" borderId="0" xfId="0"/>
    <xf numFmtId="0" fontId="13" fillId="0" borderId="4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7" fillId="4" borderId="0" xfId="0" applyFont="1" applyFill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43" fontId="8" fillId="4" borderId="3" xfId="3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2" fillId="4" borderId="2" xfId="2" applyFont="1" applyFill="1" applyBorder="1" applyAlignment="1" applyProtection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topLeftCell="A73" workbookViewId="0">
      <selection activeCell="D82" sqref="D82:D85"/>
    </sheetView>
  </sheetViews>
  <sheetFormatPr defaultRowHeight="15" outlineLevelRow="1"/>
  <cols>
    <col min="1" max="1" width="64.7109375" style="5" customWidth="1"/>
    <col min="2" max="2" width="15.5703125" style="2" hidden="1" customWidth="1"/>
    <col min="3" max="3" width="20.42578125" style="6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9" customFormat="1" ht="66.75" customHeight="1">
      <c r="A1" s="54" t="s">
        <v>9</v>
      </c>
      <c r="B1" s="54"/>
      <c r="C1" s="54"/>
      <c r="D1" s="54"/>
      <c r="E1" s="54"/>
    </row>
    <row r="2" spans="1:5" s="9" customFormat="1" ht="15.75">
      <c r="A2" s="10" t="s">
        <v>35</v>
      </c>
      <c r="B2" s="11" t="s">
        <v>32</v>
      </c>
      <c r="C2" s="56" t="s">
        <v>46</v>
      </c>
      <c r="D2" s="56"/>
      <c r="E2" s="12"/>
    </row>
    <row r="3" spans="1:5" s="18" customFormat="1" ht="57">
      <c r="A3" s="13" t="s">
        <v>3</v>
      </c>
      <c r="B3" s="14" t="s">
        <v>0</v>
      </c>
      <c r="C3" s="15" t="s">
        <v>33</v>
      </c>
      <c r="D3" s="16" t="s">
        <v>1</v>
      </c>
      <c r="E3" s="17" t="s">
        <v>2</v>
      </c>
    </row>
    <row r="4" spans="1:5" s="18" customFormat="1">
      <c r="A4" s="13" t="s">
        <v>47</v>
      </c>
      <c r="B4" s="14"/>
      <c r="C4" s="15">
        <v>1479291.4586</v>
      </c>
      <c r="D4" s="60" t="s">
        <v>116</v>
      </c>
      <c r="E4" s="17"/>
    </row>
    <row r="5" spans="1:5" s="18" customFormat="1">
      <c r="A5" s="57" t="s">
        <v>45</v>
      </c>
      <c r="B5" s="58"/>
      <c r="C5" s="58"/>
      <c r="D5" s="58"/>
      <c r="E5" s="59"/>
    </row>
    <row r="6" spans="1:5" s="18" customFormat="1">
      <c r="A6" s="13" t="s">
        <v>48</v>
      </c>
      <c r="B6" s="14"/>
      <c r="C6" s="15">
        <v>963719.82</v>
      </c>
      <c r="D6" s="60" t="s">
        <v>116</v>
      </c>
      <c r="E6" s="17"/>
    </row>
    <row r="7" spans="1:5" s="18" customFormat="1">
      <c r="A7" s="13" t="s">
        <v>49</v>
      </c>
      <c r="B7" s="14"/>
      <c r="C7" s="15">
        <v>951569.91</v>
      </c>
      <c r="D7" s="60" t="s">
        <v>116</v>
      </c>
      <c r="E7" s="17"/>
    </row>
    <row r="8" spans="1:5" s="18" customFormat="1">
      <c r="A8" s="13" t="s">
        <v>50</v>
      </c>
      <c r="B8" s="14"/>
      <c r="C8" s="15">
        <f>C7-C6</f>
        <v>-12149.909999999916</v>
      </c>
      <c r="D8" s="60" t="s">
        <v>116</v>
      </c>
      <c r="E8" s="17"/>
    </row>
    <row r="9" spans="1:5" s="18" customFormat="1">
      <c r="A9" s="13" t="s">
        <v>10</v>
      </c>
      <c r="B9" s="14"/>
      <c r="C9" s="15">
        <f>C10</f>
        <v>13543.68</v>
      </c>
      <c r="D9" s="60" t="s">
        <v>116</v>
      </c>
      <c r="E9" s="17"/>
    </row>
    <row r="10" spans="1:5" s="18" customFormat="1">
      <c r="A10" s="19" t="s">
        <v>11</v>
      </c>
      <c r="B10" s="20"/>
      <c r="C10" s="21">
        <f>528.64*12+600*12</f>
        <v>13543.68</v>
      </c>
      <c r="D10" s="60" t="s">
        <v>116</v>
      </c>
      <c r="E10" s="22"/>
    </row>
    <row r="11" spans="1:5" s="18" customFormat="1">
      <c r="A11" s="23" t="s">
        <v>51</v>
      </c>
      <c r="B11" s="24"/>
      <c r="C11" s="25">
        <f>C6+C9</f>
        <v>977263.5</v>
      </c>
      <c r="D11" s="60" t="s">
        <v>116</v>
      </c>
      <c r="E11" s="22"/>
    </row>
    <row r="12" spans="1:5" s="18" customFormat="1">
      <c r="A12" s="55" t="s">
        <v>12</v>
      </c>
      <c r="B12" s="55"/>
      <c r="C12" s="55"/>
      <c r="D12" s="55"/>
      <c r="E12" s="55"/>
    </row>
    <row r="13" spans="1:5" s="18" customFormat="1" ht="15.75" thickBot="1">
      <c r="A13" s="26" t="s">
        <v>13</v>
      </c>
      <c r="B13" s="27" t="e">
        <f>#REF!</f>
        <v>#REF!</v>
      </c>
      <c r="C13" s="28">
        <f>C14+C15</f>
        <v>152625.62</v>
      </c>
      <c r="D13" s="29"/>
      <c r="E13" s="30"/>
    </row>
    <row r="14" spans="1:5" s="51" customFormat="1" ht="15.75" thickBot="1">
      <c r="A14" s="53" t="s">
        <v>106</v>
      </c>
      <c r="B14" s="53"/>
      <c r="C14" s="53">
        <v>74432.210000000006</v>
      </c>
      <c r="D14" s="53" t="s">
        <v>5</v>
      </c>
      <c r="E14" s="53">
        <v>19795.8</v>
      </c>
    </row>
    <row r="15" spans="1:5" s="51" customFormat="1" ht="15.75" thickBot="1">
      <c r="A15" s="53" t="s">
        <v>107</v>
      </c>
      <c r="B15" s="53"/>
      <c r="C15" s="53">
        <v>78193.41</v>
      </c>
      <c r="D15" s="53" t="s">
        <v>5</v>
      </c>
      <c r="E15" s="53">
        <v>19795.8</v>
      </c>
    </row>
    <row r="16" spans="1:5" s="18" customFormat="1" ht="29.25" thickBot="1">
      <c r="A16" s="26" t="s">
        <v>14</v>
      </c>
      <c r="B16" s="27">
        <f>B18</f>
        <v>0</v>
      </c>
      <c r="C16" s="28">
        <f>C18+C17</f>
        <v>45424.81</v>
      </c>
      <c r="D16" s="29"/>
      <c r="E16" s="30"/>
    </row>
    <row r="17" spans="1:5" s="51" customFormat="1" ht="15.75" thickBot="1">
      <c r="A17" s="53" t="s">
        <v>91</v>
      </c>
      <c r="B17" s="53"/>
      <c r="C17" s="53">
        <v>19409.78</v>
      </c>
      <c r="D17" s="53" t="s">
        <v>5</v>
      </c>
      <c r="E17" s="53">
        <v>12207.4</v>
      </c>
    </row>
    <row r="18" spans="1:5" s="51" customFormat="1" ht="15.75" thickBot="1">
      <c r="A18" s="53" t="s">
        <v>92</v>
      </c>
      <c r="B18" s="53"/>
      <c r="C18" s="53">
        <v>26015.03</v>
      </c>
      <c r="D18" s="53" t="s">
        <v>5</v>
      </c>
      <c r="E18" s="53">
        <v>15671.7</v>
      </c>
    </row>
    <row r="19" spans="1:5" s="18" customFormat="1" ht="15.75" thickBot="1">
      <c r="A19" s="26" t="s">
        <v>15</v>
      </c>
      <c r="B19" s="31">
        <f>B20+B21</f>
        <v>0</v>
      </c>
      <c r="C19" s="28">
        <f>C20+C21</f>
        <v>71562.47</v>
      </c>
      <c r="D19" s="32"/>
      <c r="E19" s="33"/>
    </row>
    <row r="20" spans="1:5" s="51" customFormat="1" ht="15.75" thickBot="1">
      <c r="A20" s="53" t="s">
        <v>56</v>
      </c>
      <c r="B20" s="53"/>
      <c r="C20" s="53">
        <v>36072.57</v>
      </c>
      <c r="D20" s="53" t="s">
        <v>16</v>
      </c>
      <c r="E20" s="53">
        <v>681</v>
      </c>
    </row>
    <row r="21" spans="1:5" s="51" customFormat="1" ht="15.75" thickBot="1">
      <c r="A21" s="53" t="s">
        <v>57</v>
      </c>
      <c r="B21" s="53"/>
      <c r="C21" s="53">
        <v>35489.9</v>
      </c>
      <c r="D21" s="53" t="s">
        <v>16</v>
      </c>
      <c r="E21" s="53">
        <v>670</v>
      </c>
    </row>
    <row r="22" spans="1:5" s="18" customFormat="1" ht="43.5" thickBot="1">
      <c r="A22" s="26" t="s">
        <v>17</v>
      </c>
      <c r="B22" s="27"/>
      <c r="C22" s="28">
        <f>SUM(C23:C28)</f>
        <v>21973.32</v>
      </c>
      <c r="D22" s="29"/>
      <c r="E22" s="30"/>
    </row>
    <row r="23" spans="1:5" s="51" customFormat="1" ht="15.75" thickBot="1">
      <c r="A23" s="53" t="s">
        <v>108</v>
      </c>
      <c r="B23" s="53"/>
      <c r="C23" s="53">
        <v>1781.62</v>
      </c>
      <c r="D23" s="53" t="s">
        <v>5</v>
      </c>
      <c r="E23" s="53">
        <v>19795.8</v>
      </c>
    </row>
    <row r="24" spans="1:5" s="51" customFormat="1" ht="15.75" thickBot="1">
      <c r="A24" s="53" t="s">
        <v>109</v>
      </c>
      <c r="B24" s="53"/>
      <c r="C24" s="53">
        <v>1781.62</v>
      </c>
      <c r="D24" s="53" t="s">
        <v>5</v>
      </c>
      <c r="E24" s="53">
        <v>19795.8</v>
      </c>
    </row>
    <row r="25" spans="1:5" s="51" customFormat="1" ht="15.75" thickBot="1">
      <c r="A25" s="53" t="s">
        <v>110</v>
      </c>
      <c r="B25" s="53"/>
      <c r="C25" s="53">
        <v>1583.66</v>
      </c>
      <c r="D25" s="53" t="s">
        <v>5</v>
      </c>
      <c r="E25" s="53">
        <v>19795.8</v>
      </c>
    </row>
    <row r="26" spans="1:5" s="51" customFormat="1" ht="15.75" thickBot="1">
      <c r="A26" s="53" t="s">
        <v>111</v>
      </c>
      <c r="B26" s="53"/>
      <c r="C26" s="53">
        <v>1781.62</v>
      </c>
      <c r="D26" s="53" t="s">
        <v>5</v>
      </c>
      <c r="E26" s="53">
        <v>19795.8</v>
      </c>
    </row>
    <row r="27" spans="1:5" s="51" customFormat="1" ht="15.75" thickBot="1">
      <c r="A27" s="53" t="s">
        <v>102</v>
      </c>
      <c r="B27" s="53"/>
      <c r="C27" s="53">
        <v>7522.4</v>
      </c>
      <c r="D27" s="53" t="s">
        <v>5</v>
      </c>
      <c r="E27" s="53">
        <v>19795.8</v>
      </c>
    </row>
    <row r="28" spans="1:5" s="51" customFormat="1" ht="15.75" thickBot="1">
      <c r="A28" s="53" t="s">
        <v>102</v>
      </c>
      <c r="B28" s="53"/>
      <c r="C28" s="53">
        <v>7522.4</v>
      </c>
      <c r="D28" s="53" t="s">
        <v>5</v>
      </c>
      <c r="E28" s="53">
        <v>19795.8</v>
      </c>
    </row>
    <row r="29" spans="1:5" s="18" customFormat="1" ht="43.5" outlineLevel="1" thickBot="1">
      <c r="A29" s="26" t="s">
        <v>18</v>
      </c>
      <c r="B29" s="34"/>
      <c r="C29" s="35">
        <f>SUM(C30:C43)</f>
        <v>120899.89</v>
      </c>
      <c r="D29" s="36"/>
      <c r="E29" s="36"/>
    </row>
    <row r="30" spans="1:5" s="51" customFormat="1" ht="15.75" thickBot="1">
      <c r="A30" s="53" t="s">
        <v>63</v>
      </c>
      <c r="B30" s="53"/>
      <c r="C30" s="53">
        <v>47.39</v>
      </c>
      <c r="D30" s="53" t="s">
        <v>5</v>
      </c>
      <c r="E30" s="53">
        <v>0.1</v>
      </c>
    </row>
    <row r="31" spans="1:5" s="51" customFormat="1" ht="15.75" thickBot="1">
      <c r="A31" s="53" t="s">
        <v>66</v>
      </c>
      <c r="B31" s="53"/>
      <c r="C31" s="53">
        <v>635.20000000000005</v>
      </c>
      <c r="D31" s="53" t="s">
        <v>65</v>
      </c>
      <c r="E31" s="53">
        <v>8</v>
      </c>
    </row>
    <row r="32" spans="1:5" s="51" customFormat="1" ht="15.75" thickBot="1">
      <c r="A32" s="53" t="s">
        <v>67</v>
      </c>
      <c r="B32" s="53"/>
      <c r="C32" s="53">
        <v>445.64</v>
      </c>
      <c r="D32" s="53" t="s">
        <v>65</v>
      </c>
      <c r="E32" s="53">
        <v>2</v>
      </c>
    </row>
    <row r="33" spans="1:6" s="51" customFormat="1" ht="15.75" thickBot="1">
      <c r="A33" s="53" t="s">
        <v>68</v>
      </c>
      <c r="B33" s="53"/>
      <c r="C33" s="53">
        <v>82.64</v>
      </c>
      <c r="D33" s="53" t="s">
        <v>65</v>
      </c>
      <c r="E33" s="53">
        <v>1</v>
      </c>
    </row>
    <row r="34" spans="1:6" s="51" customFormat="1" ht="15.75" thickBot="1">
      <c r="A34" s="53" t="s">
        <v>69</v>
      </c>
      <c r="B34" s="53"/>
      <c r="C34" s="53">
        <v>333.38</v>
      </c>
      <c r="D34" s="53" t="s">
        <v>65</v>
      </c>
      <c r="E34" s="53">
        <v>1</v>
      </c>
    </row>
    <row r="35" spans="1:6" s="51" customFormat="1" ht="15.75" thickBot="1">
      <c r="A35" s="53" t="s">
        <v>36</v>
      </c>
      <c r="B35" s="53"/>
      <c r="C35" s="53">
        <v>1034.98</v>
      </c>
      <c r="D35" s="53" t="s">
        <v>65</v>
      </c>
      <c r="E35" s="53">
        <v>1</v>
      </c>
    </row>
    <row r="36" spans="1:6" s="51" customFormat="1" ht="15.75" thickBot="1">
      <c r="A36" s="53" t="s">
        <v>79</v>
      </c>
      <c r="B36" s="53"/>
      <c r="C36" s="53">
        <v>1536.11</v>
      </c>
      <c r="D36" s="53" t="s">
        <v>65</v>
      </c>
      <c r="E36" s="53">
        <v>1</v>
      </c>
    </row>
    <row r="37" spans="1:6" s="51" customFormat="1" ht="15.75" thickBot="1">
      <c r="A37" s="53" t="s">
        <v>80</v>
      </c>
      <c r="B37" s="53"/>
      <c r="C37" s="53">
        <v>574.29999999999995</v>
      </c>
      <c r="D37" s="53" t="s">
        <v>5</v>
      </c>
      <c r="E37" s="53">
        <v>0.6</v>
      </c>
    </row>
    <row r="38" spans="1:6" s="51" customFormat="1" ht="15.75" thickBot="1">
      <c r="A38" s="53" t="s">
        <v>82</v>
      </c>
      <c r="B38" s="53"/>
      <c r="C38" s="53">
        <v>446.66</v>
      </c>
      <c r="D38" s="53" t="s">
        <v>5</v>
      </c>
      <c r="E38" s="53">
        <v>0.6</v>
      </c>
    </row>
    <row r="39" spans="1:6" s="51" customFormat="1" ht="15.75" thickBot="1">
      <c r="A39" s="53" t="s">
        <v>97</v>
      </c>
      <c r="B39" s="53"/>
      <c r="C39" s="53">
        <v>1000.36</v>
      </c>
      <c r="D39" s="53" t="s">
        <v>65</v>
      </c>
      <c r="E39" s="53">
        <v>4</v>
      </c>
    </row>
    <row r="40" spans="1:6" s="51" customFormat="1" ht="15.75" thickBot="1">
      <c r="A40" s="53" t="s">
        <v>112</v>
      </c>
      <c r="B40" s="53"/>
      <c r="C40" s="53">
        <v>90853</v>
      </c>
      <c r="D40" s="53" t="s">
        <v>65</v>
      </c>
      <c r="E40" s="53">
        <v>1</v>
      </c>
    </row>
    <row r="41" spans="1:6" s="51" customFormat="1" ht="15.75" thickBot="1">
      <c r="A41" s="53" t="s">
        <v>99</v>
      </c>
      <c r="B41" s="53"/>
      <c r="C41" s="53">
        <v>2065.6999999999998</v>
      </c>
      <c r="D41" s="53" t="s">
        <v>65</v>
      </c>
      <c r="E41" s="53">
        <v>2</v>
      </c>
    </row>
    <row r="42" spans="1:6" s="51" customFormat="1" ht="15.75" thickBot="1">
      <c r="A42" s="53" t="s">
        <v>103</v>
      </c>
      <c r="B42" s="53"/>
      <c r="C42" s="53">
        <v>21546.84</v>
      </c>
      <c r="D42" s="53" t="s">
        <v>41</v>
      </c>
      <c r="E42" s="53">
        <v>42</v>
      </c>
    </row>
    <row r="43" spans="1:6" s="51" customFormat="1" ht="15.75" thickBot="1">
      <c r="A43" s="53" t="s">
        <v>104</v>
      </c>
      <c r="B43" s="53"/>
      <c r="C43" s="53">
        <v>297.69</v>
      </c>
      <c r="D43" s="53" t="s">
        <v>65</v>
      </c>
      <c r="E43" s="53">
        <v>1</v>
      </c>
    </row>
    <row r="44" spans="1:6" s="18" customFormat="1" ht="43.5" thickBot="1">
      <c r="A44" s="26" t="s">
        <v>19</v>
      </c>
      <c r="B44" s="27">
        <f>SUM(B45:B52)</f>
        <v>0</v>
      </c>
      <c r="C44" s="28">
        <f>SUM(C45:C62)</f>
        <v>103050.57</v>
      </c>
      <c r="D44" s="29"/>
      <c r="E44" s="30"/>
      <c r="F44" s="37" t="s">
        <v>4</v>
      </c>
    </row>
    <row r="45" spans="1:6" s="51" customFormat="1" ht="15.75" thickBot="1">
      <c r="A45" s="53" t="s">
        <v>58</v>
      </c>
      <c r="B45" s="53"/>
      <c r="C45" s="53">
        <v>3876.24</v>
      </c>
      <c r="D45" s="53" t="s">
        <v>59</v>
      </c>
      <c r="E45" s="53">
        <v>8</v>
      </c>
    </row>
    <row r="46" spans="1:6" s="51" customFormat="1" ht="15.75" thickBot="1">
      <c r="A46" s="53" t="s">
        <v>20</v>
      </c>
      <c r="B46" s="53"/>
      <c r="C46" s="53">
        <v>10521.68</v>
      </c>
      <c r="D46" s="53" t="s">
        <v>21</v>
      </c>
      <c r="E46" s="53">
        <v>13</v>
      </c>
    </row>
    <row r="47" spans="1:6" s="51" customFormat="1" ht="15.75" thickBot="1">
      <c r="A47" s="53" t="s">
        <v>64</v>
      </c>
      <c r="B47" s="53"/>
      <c r="C47" s="53">
        <v>1635.12</v>
      </c>
      <c r="D47" s="53" t="s">
        <v>65</v>
      </c>
      <c r="E47" s="53">
        <v>4</v>
      </c>
    </row>
    <row r="48" spans="1:6" s="51" customFormat="1" ht="15.75" thickBot="1">
      <c r="A48" s="53" t="s">
        <v>71</v>
      </c>
      <c r="B48" s="53"/>
      <c r="C48" s="53">
        <v>398.58</v>
      </c>
      <c r="D48" s="53" t="s">
        <v>65</v>
      </c>
      <c r="E48" s="53">
        <v>2</v>
      </c>
    </row>
    <row r="49" spans="1:5" s="51" customFormat="1" ht="15.75" thickBot="1">
      <c r="A49" s="53" t="s">
        <v>72</v>
      </c>
      <c r="B49" s="53"/>
      <c r="C49" s="53">
        <v>10344.11</v>
      </c>
      <c r="D49" s="53" t="s">
        <v>34</v>
      </c>
      <c r="E49" s="53">
        <v>1</v>
      </c>
    </row>
    <row r="50" spans="1:5" s="51" customFormat="1" ht="15.75" thickBot="1">
      <c r="A50" s="53" t="s">
        <v>73</v>
      </c>
      <c r="B50" s="53"/>
      <c r="C50" s="53">
        <v>265.05</v>
      </c>
      <c r="D50" s="53" t="s">
        <v>65</v>
      </c>
      <c r="E50" s="53">
        <v>1</v>
      </c>
    </row>
    <row r="51" spans="1:5" s="51" customFormat="1" ht="15.75" thickBot="1">
      <c r="A51" s="53" t="s">
        <v>74</v>
      </c>
      <c r="B51" s="53"/>
      <c r="C51" s="53">
        <v>546.42999999999995</v>
      </c>
      <c r="D51" s="53" t="s">
        <v>65</v>
      </c>
      <c r="E51" s="53">
        <v>1</v>
      </c>
    </row>
    <row r="52" spans="1:5" s="51" customFormat="1" ht="15.75" thickBot="1">
      <c r="A52" s="53" t="s">
        <v>75</v>
      </c>
      <c r="B52" s="53"/>
      <c r="C52" s="53">
        <v>435.01</v>
      </c>
      <c r="D52" s="53" t="s">
        <v>65</v>
      </c>
      <c r="E52" s="53">
        <v>1</v>
      </c>
    </row>
    <row r="53" spans="1:5" s="51" customFormat="1" ht="15.75" thickBot="1">
      <c r="A53" s="53" t="s">
        <v>76</v>
      </c>
      <c r="B53" s="53"/>
      <c r="C53" s="53">
        <v>48207</v>
      </c>
      <c r="D53" s="53" t="s">
        <v>77</v>
      </c>
      <c r="E53" s="53">
        <v>1</v>
      </c>
    </row>
    <row r="54" spans="1:5" s="51" customFormat="1" ht="15.75" thickBot="1">
      <c r="A54" s="53" t="s">
        <v>78</v>
      </c>
      <c r="B54" s="53"/>
      <c r="C54" s="53">
        <v>6852.56</v>
      </c>
      <c r="D54" s="53" t="s">
        <v>65</v>
      </c>
      <c r="E54" s="53">
        <v>1</v>
      </c>
    </row>
    <row r="55" spans="1:5" s="51" customFormat="1" ht="15.75" thickBot="1">
      <c r="A55" s="53" t="s">
        <v>81</v>
      </c>
      <c r="B55" s="53"/>
      <c r="C55" s="53">
        <v>1908.82</v>
      </c>
      <c r="D55" s="53" t="s">
        <v>65</v>
      </c>
      <c r="E55" s="53">
        <v>2</v>
      </c>
    </row>
    <row r="56" spans="1:5" s="51" customFormat="1" ht="15.75" thickBot="1">
      <c r="A56" s="53" t="s">
        <v>83</v>
      </c>
      <c r="B56" s="53"/>
      <c r="C56" s="53">
        <v>3612.64</v>
      </c>
      <c r="D56" s="53" t="s">
        <v>6</v>
      </c>
      <c r="E56" s="53">
        <v>4</v>
      </c>
    </row>
    <row r="57" spans="1:5" s="51" customFormat="1" ht="15.75" thickBot="1">
      <c r="A57" s="53" t="s">
        <v>84</v>
      </c>
      <c r="B57" s="53"/>
      <c r="C57" s="53">
        <v>1277.83</v>
      </c>
      <c r="D57" s="53" t="s">
        <v>41</v>
      </c>
      <c r="E57" s="53">
        <v>1</v>
      </c>
    </row>
    <row r="58" spans="1:5" s="51" customFormat="1" ht="15.75" thickBot="1">
      <c r="A58" s="53" t="s">
        <v>85</v>
      </c>
      <c r="B58" s="53"/>
      <c r="C58" s="53">
        <v>3189.34</v>
      </c>
      <c r="D58" s="53" t="s">
        <v>6</v>
      </c>
      <c r="E58" s="53">
        <v>2</v>
      </c>
    </row>
    <row r="59" spans="1:5" s="51" customFormat="1" ht="15.75" thickBot="1">
      <c r="A59" s="53" t="s">
        <v>86</v>
      </c>
      <c r="B59" s="53"/>
      <c r="C59" s="53">
        <v>1126</v>
      </c>
      <c r="D59" s="53" t="s">
        <v>6</v>
      </c>
      <c r="E59" s="53">
        <v>2</v>
      </c>
    </row>
    <row r="60" spans="1:5" s="51" customFormat="1" ht="15.75" thickBot="1">
      <c r="A60" s="53" t="s">
        <v>42</v>
      </c>
      <c r="B60" s="53"/>
      <c r="C60" s="53">
        <v>540.28</v>
      </c>
      <c r="D60" s="53" t="s">
        <v>43</v>
      </c>
      <c r="E60" s="53">
        <v>2</v>
      </c>
    </row>
    <row r="61" spans="1:5" s="51" customFormat="1" ht="15.75" thickBot="1">
      <c r="A61" s="53" t="s">
        <v>44</v>
      </c>
      <c r="B61" s="53"/>
      <c r="C61" s="53">
        <v>154.88</v>
      </c>
      <c r="D61" s="53" t="s">
        <v>65</v>
      </c>
      <c r="E61" s="53">
        <v>1</v>
      </c>
    </row>
    <row r="62" spans="1:5" s="51" customFormat="1" ht="15.75" thickBot="1">
      <c r="A62" s="53" t="s">
        <v>105</v>
      </c>
      <c r="B62" s="53"/>
      <c r="C62" s="53">
        <v>8159</v>
      </c>
      <c r="D62" s="53" t="s">
        <v>65</v>
      </c>
      <c r="E62" s="53">
        <v>1</v>
      </c>
    </row>
    <row r="63" spans="1:5" s="18" customFormat="1" ht="28.5">
      <c r="A63" s="26" t="s">
        <v>22</v>
      </c>
      <c r="B63" s="27" t="e">
        <f>#REF!+#REF!</f>
        <v>#REF!</v>
      </c>
      <c r="C63" s="28">
        <v>0</v>
      </c>
      <c r="D63" s="29"/>
      <c r="E63" s="30"/>
    </row>
    <row r="64" spans="1:5" s="18" customFormat="1" ht="28.5">
      <c r="A64" s="26" t="s">
        <v>23</v>
      </c>
      <c r="B64" s="27" t="e">
        <f>SUM(#REF!)</f>
        <v>#REF!</v>
      </c>
      <c r="C64" s="28">
        <v>0</v>
      </c>
      <c r="D64" s="29"/>
      <c r="E64" s="30"/>
    </row>
    <row r="65" spans="1:5" s="18" customFormat="1" ht="28.5">
      <c r="A65" s="26" t="s">
        <v>24</v>
      </c>
      <c r="B65" s="27" t="e">
        <f>#REF!</f>
        <v>#REF!</v>
      </c>
      <c r="C65" s="28">
        <v>0</v>
      </c>
      <c r="D65" s="29"/>
      <c r="E65" s="30"/>
    </row>
    <row r="66" spans="1:5" s="18" customFormat="1" ht="28.5">
      <c r="A66" s="26" t="s">
        <v>25</v>
      </c>
      <c r="B66" s="27" t="e">
        <f>#REF!+#REF!</f>
        <v>#REF!</v>
      </c>
      <c r="C66" s="28">
        <f>0</f>
        <v>0</v>
      </c>
      <c r="D66" s="29"/>
      <c r="E66" s="30"/>
    </row>
    <row r="67" spans="1:5" s="18" customFormat="1" ht="29.25" thickBot="1">
      <c r="A67" s="26" t="s">
        <v>26</v>
      </c>
      <c r="B67" s="27" t="e">
        <f>#REF!</f>
        <v>#REF!</v>
      </c>
      <c r="C67" s="28">
        <f>C68+C69</f>
        <v>8710.15</v>
      </c>
      <c r="D67" s="29"/>
      <c r="E67" s="30"/>
    </row>
    <row r="68" spans="1:5" s="51" customFormat="1" ht="15.75" thickBot="1">
      <c r="A68" s="53" t="s">
        <v>113</v>
      </c>
      <c r="B68" s="53"/>
      <c r="C68" s="53">
        <v>4553.03</v>
      </c>
      <c r="D68" s="53" t="s">
        <v>5</v>
      </c>
      <c r="E68" s="53">
        <v>19795.8</v>
      </c>
    </row>
    <row r="69" spans="1:5" s="51" customFormat="1" ht="15.75" thickBot="1">
      <c r="A69" s="53" t="s">
        <v>114</v>
      </c>
      <c r="B69" s="53"/>
      <c r="C69" s="53">
        <v>4157.12</v>
      </c>
      <c r="D69" s="53" t="s">
        <v>5</v>
      </c>
      <c r="E69" s="53">
        <v>19795.8</v>
      </c>
    </row>
    <row r="70" spans="1:5" s="18" customFormat="1" ht="29.25" thickBot="1">
      <c r="A70" s="26" t="s">
        <v>27</v>
      </c>
      <c r="B70" s="27" t="e">
        <f>B71+#REF!</f>
        <v>#REF!</v>
      </c>
      <c r="C70" s="28">
        <f>C71+C72</f>
        <v>33652.86</v>
      </c>
      <c r="D70" s="29"/>
      <c r="E70" s="30"/>
    </row>
    <row r="71" spans="1:5" s="51" customFormat="1" ht="15.75" thickBot="1">
      <c r="A71" s="53" t="s">
        <v>87</v>
      </c>
      <c r="B71" s="53"/>
      <c r="C71" s="53">
        <v>15836.64</v>
      </c>
      <c r="D71" s="53" t="s">
        <v>5</v>
      </c>
      <c r="E71" s="53">
        <v>19795.8</v>
      </c>
    </row>
    <row r="72" spans="1:5" s="51" customFormat="1" ht="15.75" thickBot="1">
      <c r="A72" s="53" t="s">
        <v>88</v>
      </c>
      <c r="B72" s="53"/>
      <c r="C72" s="53">
        <v>17816.22</v>
      </c>
      <c r="D72" s="53" t="s">
        <v>5</v>
      </c>
      <c r="E72" s="53">
        <v>19795.8</v>
      </c>
    </row>
    <row r="73" spans="1:5" s="18" customFormat="1" ht="43.5" thickBot="1">
      <c r="A73" s="26" t="s">
        <v>28</v>
      </c>
      <c r="B73" s="27">
        <f>B74</f>
        <v>0</v>
      </c>
      <c r="C73" s="28">
        <f>C74+C75</f>
        <v>8486.33</v>
      </c>
      <c r="D73" s="29"/>
      <c r="E73" s="30"/>
    </row>
    <row r="74" spans="1:5" s="51" customFormat="1" ht="15.75" thickBot="1">
      <c r="A74" s="53" t="s">
        <v>62</v>
      </c>
      <c r="B74" s="53"/>
      <c r="C74" s="53">
        <v>2124.3000000000002</v>
      </c>
      <c r="D74" s="53" t="s">
        <v>5</v>
      </c>
      <c r="E74" s="53">
        <v>730</v>
      </c>
    </row>
    <row r="75" spans="1:5" s="51" customFormat="1" ht="15.75" thickBot="1">
      <c r="A75" s="53" t="s">
        <v>29</v>
      </c>
      <c r="B75" s="53"/>
      <c r="C75" s="53">
        <v>6362.03</v>
      </c>
      <c r="D75" s="53" t="s">
        <v>5</v>
      </c>
      <c r="E75" s="53">
        <v>4480.3</v>
      </c>
    </row>
    <row r="76" spans="1:5" s="18" customFormat="1" ht="57.75" thickBot="1">
      <c r="A76" s="26" t="s">
        <v>30</v>
      </c>
      <c r="B76" s="27">
        <f>SUM(B77:B77)</f>
        <v>0</v>
      </c>
      <c r="C76" s="28">
        <f>SUM(C77:C79)</f>
        <v>93165.36</v>
      </c>
      <c r="D76" s="29"/>
      <c r="E76" s="30"/>
    </row>
    <row r="77" spans="1:5" s="51" customFormat="1" ht="15.75" thickBot="1">
      <c r="A77" s="53" t="s">
        <v>115</v>
      </c>
      <c r="B77" s="53"/>
      <c r="C77" s="53">
        <v>155.46</v>
      </c>
      <c r="D77" s="53" t="s">
        <v>5</v>
      </c>
      <c r="E77" s="53">
        <v>9144.7999999999993</v>
      </c>
    </row>
    <row r="78" spans="1:5" s="51" customFormat="1" ht="15.75" thickBot="1">
      <c r="A78" s="53" t="s">
        <v>93</v>
      </c>
      <c r="B78" s="53"/>
      <c r="C78" s="53">
        <v>46074.73</v>
      </c>
      <c r="D78" s="53" t="s">
        <v>5</v>
      </c>
      <c r="E78" s="53">
        <v>18806</v>
      </c>
    </row>
    <row r="79" spans="1:5" s="51" customFormat="1" ht="15.75" thickBot="1">
      <c r="A79" s="53" t="s">
        <v>94</v>
      </c>
      <c r="B79" s="53"/>
      <c r="C79" s="53">
        <v>46935.17</v>
      </c>
      <c r="D79" s="53" t="s">
        <v>5</v>
      </c>
      <c r="E79" s="53">
        <v>19157.2</v>
      </c>
    </row>
    <row r="80" spans="1:5" s="18" customFormat="1">
      <c r="A80" s="26" t="s">
        <v>31</v>
      </c>
      <c r="B80" s="27">
        <f>B81</f>
        <v>4067.7966101694919</v>
      </c>
      <c r="C80" s="28">
        <f>C81</f>
        <v>4800</v>
      </c>
      <c r="D80" s="29"/>
      <c r="E80" s="30"/>
    </row>
    <row r="81" spans="1:5" s="18" customFormat="1" ht="30">
      <c r="A81" s="38" t="s">
        <v>8</v>
      </c>
      <c r="B81" s="31">
        <f>C81/1.18</f>
        <v>4067.7966101694919</v>
      </c>
      <c r="C81" s="39">
        <f>E81*5*12</f>
        <v>4800</v>
      </c>
      <c r="D81" s="40" t="s">
        <v>7</v>
      </c>
      <c r="E81" s="32">
        <v>80</v>
      </c>
    </row>
    <row r="82" spans="1:5" s="18" customFormat="1">
      <c r="A82" s="41" t="s">
        <v>52</v>
      </c>
      <c r="B82" s="42" t="e">
        <f>B13+B16+B19+B28+B44+B63+B64+B65+B66+B67+B70+B73+B76+B80</f>
        <v>#REF!</v>
      </c>
      <c r="C82" s="28">
        <f>C13+C16+C19+C22+C29+C44+C63+C64+C65+C66+C67+C70+C73+C76</f>
        <v>659551.38</v>
      </c>
      <c r="D82" s="43" t="s">
        <v>116</v>
      </c>
      <c r="E82" s="30"/>
    </row>
    <row r="83" spans="1:5" s="18" customFormat="1">
      <c r="A83" s="41" t="s">
        <v>53</v>
      </c>
      <c r="B83" s="44"/>
      <c r="C83" s="28">
        <f>C82*1.2+C80</f>
        <v>796261.65599999996</v>
      </c>
      <c r="D83" s="43" t="s">
        <v>116</v>
      </c>
      <c r="E83" s="30"/>
    </row>
    <row r="84" spans="1:5" s="18" customFormat="1">
      <c r="A84" s="41" t="s">
        <v>54</v>
      </c>
      <c r="B84" s="44"/>
      <c r="C84" s="28">
        <f>C4+C6+C9-C83</f>
        <v>1660293.3026000001</v>
      </c>
      <c r="D84" s="43" t="s">
        <v>116</v>
      </c>
      <c r="E84" s="30"/>
    </row>
    <row r="85" spans="1:5" s="18" customFormat="1" ht="28.5">
      <c r="A85" s="26" t="s">
        <v>55</v>
      </c>
      <c r="B85" s="44"/>
      <c r="C85" s="28">
        <f>C84+C8</f>
        <v>1648143.3926000001</v>
      </c>
      <c r="D85" s="43" t="s">
        <v>116</v>
      </c>
      <c r="E85" s="45"/>
    </row>
    <row r="86" spans="1:5" s="18" customFormat="1">
      <c r="A86" s="46"/>
      <c r="B86" s="47"/>
      <c r="C86" s="48"/>
      <c r="D86" s="49"/>
      <c r="E86" s="50"/>
    </row>
  </sheetData>
  <mergeCells count="4">
    <mergeCell ref="A1:E1"/>
    <mergeCell ref="A12:E12"/>
    <mergeCell ref="C2:D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2"/>
  <sheetViews>
    <sheetView topLeftCell="A103" workbookViewId="0">
      <selection activeCell="C113" sqref="C113"/>
    </sheetView>
  </sheetViews>
  <sheetFormatPr defaultRowHeight="15"/>
  <cols>
    <col min="1" max="1" width="60.5703125" customWidth="1"/>
    <col min="2" max="2" width="35.7109375" style="51" hidden="1" customWidth="1"/>
  </cols>
  <sheetData>
    <row r="2" spans="1:5">
      <c r="A2" s="51"/>
      <c r="C2" s="51"/>
      <c r="D2" s="51"/>
      <c r="E2" s="51"/>
    </row>
    <row r="3" spans="1:5">
      <c r="A3" s="51"/>
      <c r="C3" s="51"/>
      <c r="D3" s="51"/>
      <c r="E3" s="51"/>
    </row>
    <row r="4" spans="1:5" ht="15.75" thickBot="1">
      <c r="A4" s="51"/>
      <c r="C4" s="51"/>
      <c r="D4" s="51"/>
      <c r="E4" s="51"/>
    </row>
    <row r="5" spans="1:5" ht="15.75" thickBot="1">
      <c r="A5" s="52" t="s">
        <v>37</v>
      </c>
      <c r="B5" s="52"/>
      <c r="C5" s="52" t="s">
        <v>38</v>
      </c>
      <c r="D5" s="52" t="s">
        <v>39</v>
      </c>
      <c r="E5" s="52" t="s">
        <v>40</v>
      </c>
    </row>
    <row r="6" spans="1:5" s="8" customFormat="1" ht="15.75" thickBot="1">
      <c r="A6" s="7" t="s">
        <v>56</v>
      </c>
      <c r="B6" s="7"/>
      <c r="C6" s="7">
        <v>36072.57</v>
      </c>
      <c r="D6" s="7" t="s">
        <v>16</v>
      </c>
      <c r="E6" s="7">
        <v>681</v>
      </c>
    </row>
    <row r="7" spans="1:5" ht="15.75" thickBot="1">
      <c r="A7" s="53"/>
      <c r="B7" s="53"/>
      <c r="C7" s="53">
        <v>36072.57</v>
      </c>
      <c r="D7" s="53"/>
      <c r="E7" s="53">
        <v>681</v>
      </c>
    </row>
    <row r="8" spans="1:5" s="8" customFormat="1" ht="15.75" thickBot="1">
      <c r="A8" s="7" t="s">
        <v>57</v>
      </c>
      <c r="B8" s="7"/>
      <c r="C8" s="7">
        <v>35489.9</v>
      </c>
      <c r="D8" s="7" t="s">
        <v>16</v>
      </c>
      <c r="E8" s="7">
        <v>670</v>
      </c>
    </row>
    <row r="9" spans="1:5" ht="15.75" thickBot="1">
      <c r="A9" s="53"/>
      <c r="B9" s="53"/>
      <c r="C9" s="53">
        <v>35489.9</v>
      </c>
      <c r="D9" s="53"/>
      <c r="E9" s="53">
        <v>670</v>
      </c>
    </row>
    <row r="10" spans="1:5" s="8" customFormat="1" ht="15.75" thickBot="1">
      <c r="A10" s="7" t="s">
        <v>58</v>
      </c>
      <c r="B10" s="7"/>
      <c r="C10" s="7">
        <v>3876.24</v>
      </c>
      <c r="D10" s="7" t="s">
        <v>59</v>
      </c>
      <c r="E10" s="7">
        <v>8</v>
      </c>
    </row>
    <row r="11" spans="1:5" ht="15.75" thickBot="1">
      <c r="A11" s="53"/>
      <c r="B11" s="53"/>
      <c r="C11" s="53">
        <v>3876.24</v>
      </c>
      <c r="D11" s="53"/>
      <c r="E11" s="53">
        <v>8</v>
      </c>
    </row>
    <row r="12" spans="1:5" s="8" customFormat="1" ht="15.75" thickBot="1">
      <c r="A12" s="7" t="s">
        <v>60</v>
      </c>
      <c r="B12" s="7"/>
      <c r="C12" s="7">
        <v>1781.62</v>
      </c>
      <c r="D12" s="7" t="s">
        <v>5</v>
      </c>
      <c r="E12" s="7">
        <v>19795.8</v>
      </c>
    </row>
    <row r="13" spans="1:5" ht="15.75" thickBot="1">
      <c r="A13" s="53"/>
      <c r="B13" s="53"/>
      <c r="C13" s="53">
        <v>1781.62</v>
      </c>
      <c r="D13" s="53"/>
      <c r="E13" s="53">
        <v>19795.8</v>
      </c>
    </row>
    <row r="14" spans="1:5" s="8" customFormat="1" ht="15.75" thickBot="1">
      <c r="A14" s="7" t="s">
        <v>61</v>
      </c>
      <c r="B14" s="7"/>
      <c r="C14" s="7">
        <v>1781.62</v>
      </c>
      <c r="D14" s="7" t="s">
        <v>5</v>
      </c>
      <c r="E14" s="7">
        <v>19795.8</v>
      </c>
    </row>
    <row r="15" spans="1:5" ht="15.75" thickBot="1">
      <c r="A15" s="53"/>
      <c r="B15" s="53"/>
      <c r="C15" s="53">
        <v>1781.62</v>
      </c>
      <c r="D15" s="53"/>
      <c r="E15" s="53">
        <v>19795.8</v>
      </c>
    </row>
    <row r="16" spans="1:5" s="8" customFormat="1" ht="15.75" thickBot="1">
      <c r="A16" s="7" t="s">
        <v>62</v>
      </c>
      <c r="B16" s="7"/>
      <c r="C16" s="7">
        <v>2124.3000000000002</v>
      </c>
      <c r="D16" s="7" t="s">
        <v>5</v>
      </c>
      <c r="E16" s="7">
        <v>730</v>
      </c>
    </row>
    <row r="17" spans="1:5" ht="15.75" thickBot="1">
      <c r="A17" s="53"/>
      <c r="B17" s="53"/>
      <c r="C17" s="53">
        <v>2124.3000000000002</v>
      </c>
      <c r="D17" s="53"/>
      <c r="E17" s="53">
        <v>730</v>
      </c>
    </row>
    <row r="18" spans="1:5" s="8" customFormat="1" ht="15.75" thickBot="1">
      <c r="A18" s="7" t="s">
        <v>29</v>
      </c>
      <c r="B18" s="7"/>
      <c r="C18" s="7">
        <v>6362.03</v>
      </c>
      <c r="D18" s="7" t="s">
        <v>5</v>
      </c>
      <c r="E18" s="7">
        <v>4480.3</v>
      </c>
    </row>
    <row r="19" spans="1:5" ht="15.75" thickBot="1">
      <c r="A19" s="53"/>
      <c r="B19" s="53"/>
      <c r="C19" s="53">
        <v>6362.03</v>
      </c>
      <c r="D19" s="53"/>
      <c r="E19" s="53">
        <v>4480.3</v>
      </c>
    </row>
    <row r="20" spans="1:5" s="8" customFormat="1" ht="15.75" thickBot="1">
      <c r="A20" s="7" t="s">
        <v>63</v>
      </c>
      <c r="B20" s="7"/>
      <c r="C20" s="7">
        <v>47.39</v>
      </c>
      <c r="D20" s="7" t="s">
        <v>5</v>
      </c>
      <c r="E20" s="7">
        <v>0.1</v>
      </c>
    </row>
    <row r="21" spans="1:5" ht="15.75" thickBot="1">
      <c r="A21" s="53"/>
      <c r="B21" s="53"/>
      <c r="C21" s="53">
        <v>47.39</v>
      </c>
      <c r="D21" s="53"/>
      <c r="E21" s="53">
        <v>0.1</v>
      </c>
    </row>
    <row r="22" spans="1:5" s="8" customFormat="1" ht="15.75" thickBot="1">
      <c r="A22" s="7" t="s">
        <v>20</v>
      </c>
      <c r="B22" s="7"/>
      <c r="C22" s="7">
        <v>10521.68</v>
      </c>
      <c r="D22" s="7" t="s">
        <v>21</v>
      </c>
      <c r="E22" s="7">
        <v>13</v>
      </c>
    </row>
    <row r="23" spans="1:5" ht="15.75" thickBot="1">
      <c r="A23" s="53"/>
      <c r="B23" s="53"/>
      <c r="C23" s="53">
        <v>10521.68</v>
      </c>
      <c r="D23" s="53"/>
      <c r="E23" s="53">
        <v>13</v>
      </c>
    </row>
    <row r="24" spans="1:5" s="8" customFormat="1" ht="15.75" thickBot="1">
      <c r="A24" s="7" t="s">
        <v>64</v>
      </c>
      <c r="B24" s="7"/>
      <c r="C24" s="7">
        <v>1635.12</v>
      </c>
      <c r="D24" s="7" t="s">
        <v>65</v>
      </c>
      <c r="E24" s="7">
        <v>4</v>
      </c>
    </row>
    <row r="25" spans="1:5" ht="15.75" thickBot="1">
      <c r="A25" s="53"/>
      <c r="B25" s="53"/>
      <c r="C25" s="53">
        <v>1635.12</v>
      </c>
      <c r="D25" s="53"/>
      <c r="E25" s="53">
        <v>4</v>
      </c>
    </row>
    <row r="26" spans="1:5" s="8" customFormat="1" ht="15.75" thickBot="1">
      <c r="A26" s="7" t="s">
        <v>66</v>
      </c>
      <c r="B26" s="7"/>
      <c r="C26" s="7">
        <v>635.20000000000005</v>
      </c>
      <c r="D26" s="7" t="s">
        <v>65</v>
      </c>
      <c r="E26" s="7">
        <v>8</v>
      </c>
    </row>
    <row r="27" spans="1:5" ht="15.75" thickBot="1">
      <c r="A27" s="53"/>
      <c r="B27" s="53"/>
      <c r="C27" s="53">
        <v>635.20000000000005</v>
      </c>
      <c r="D27" s="53"/>
      <c r="E27" s="53">
        <v>8</v>
      </c>
    </row>
    <row r="28" spans="1:5" s="8" customFormat="1" ht="15.75" thickBot="1">
      <c r="A28" s="7" t="s">
        <v>67</v>
      </c>
      <c r="B28" s="7"/>
      <c r="C28" s="7">
        <v>445.64</v>
      </c>
      <c r="D28" s="7" t="s">
        <v>65</v>
      </c>
      <c r="E28" s="7">
        <v>2</v>
      </c>
    </row>
    <row r="29" spans="1:5" ht="15.75" thickBot="1">
      <c r="A29" s="53"/>
      <c r="B29" s="53"/>
      <c r="C29" s="53">
        <v>445.64</v>
      </c>
      <c r="D29" s="53"/>
      <c r="E29" s="53">
        <v>2</v>
      </c>
    </row>
    <row r="30" spans="1:5" s="8" customFormat="1" ht="15.75" thickBot="1">
      <c r="A30" s="7" t="s">
        <v>68</v>
      </c>
      <c r="B30" s="7"/>
      <c r="C30" s="7">
        <v>82.64</v>
      </c>
      <c r="D30" s="7" t="s">
        <v>65</v>
      </c>
      <c r="E30" s="7">
        <v>1</v>
      </c>
    </row>
    <row r="31" spans="1:5" ht="15.75" thickBot="1">
      <c r="A31" s="53"/>
      <c r="B31" s="53"/>
      <c r="C31" s="53">
        <v>82.64</v>
      </c>
      <c r="D31" s="53"/>
      <c r="E31" s="53">
        <v>1</v>
      </c>
    </row>
    <row r="32" spans="1:5" s="8" customFormat="1" ht="15.75" thickBot="1">
      <c r="A32" s="7" t="s">
        <v>69</v>
      </c>
      <c r="B32" s="7"/>
      <c r="C32" s="7">
        <v>333.38</v>
      </c>
      <c r="D32" s="7" t="s">
        <v>65</v>
      </c>
      <c r="E32" s="7">
        <v>1</v>
      </c>
    </row>
    <row r="33" spans="1:5" ht="15.75" thickBot="1">
      <c r="A33" s="53"/>
      <c r="B33" s="53"/>
      <c r="C33" s="53">
        <v>333.38</v>
      </c>
      <c r="D33" s="53"/>
      <c r="E33" s="53">
        <v>1</v>
      </c>
    </row>
    <row r="34" spans="1:5" s="8" customFormat="1" ht="15.75" thickBot="1">
      <c r="A34" s="7" t="s">
        <v>70</v>
      </c>
      <c r="B34" s="7"/>
      <c r="C34" s="7">
        <v>155.46</v>
      </c>
      <c r="D34" s="7" t="s">
        <v>5</v>
      </c>
      <c r="E34" s="7">
        <v>9144.7999999999993</v>
      </c>
    </row>
    <row r="35" spans="1:5" ht="15.75" thickBot="1">
      <c r="A35" s="53"/>
      <c r="B35" s="53"/>
      <c r="C35" s="53">
        <v>155.46</v>
      </c>
      <c r="D35" s="53"/>
      <c r="E35" s="53">
        <v>9144.7999999999993</v>
      </c>
    </row>
    <row r="36" spans="1:5" s="8" customFormat="1" ht="15.75" thickBot="1">
      <c r="A36" s="7" t="s">
        <v>71</v>
      </c>
      <c r="B36" s="7"/>
      <c r="C36" s="7">
        <v>398.58</v>
      </c>
      <c r="D36" s="7" t="s">
        <v>65</v>
      </c>
      <c r="E36" s="7">
        <v>2</v>
      </c>
    </row>
    <row r="37" spans="1:5" ht="15.75" thickBot="1">
      <c r="A37" s="53"/>
      <c r="B37" s="53"/>
      <c r="C37" s="53">
        <v>398.58</v>
      </c>
      <c r="D37" s="53"/>
      <c r="E37" s="53">
        <v>2</v>
      </c>
    </row>
    <row r="38" spans="1:5" s="8" customFormat="1" ht="15.75" thickBot="1">
      <c r="A38" s="7" t="s">
        <v>72</v>
      </c>
      <c r="B38" s="7"/>
      <c r="C38" s="7">
        <v>10344.11</v>
      </c>
      <c r="D38" s="7" t="s">
        <v>34</v>
      </c>
      <c r="E38" s="7">
        <v>1</v>
      </c>
    </row>
    <row r="39" spans="1:5" ht="15.75" thickBot="1">
      <c r="A39" s="53"/>
      <c r="B39" s="53"/>
      <c r="C39" s="53">
        <v>10344.11</v>
      </c>
      <c r="D39" s="53"/>
      <c r="E39" s="53">
        <v>1</v>
      </c>
    </row>
    <row r="40" spans="1:5" s="8" customFormat="1" ht="15.75" thickBot="1">
      <c r="A40" s="7" t="s">
        <v>73</v>
      </c>
      <c r="B40" s="7"/>
      <c r="C40" s="7">
        <v>265.05</v>
      </c>
      <c r="D40" s="7" t="s">
        <v>65</v>
      </c>
      <c r="E40" s="7">
        <v>1</v>
      </c>
    </row>
    <row r="41" spans="1:5" ht="15.75" thickBot="1">
      <c r="A41" s="53"/>
      <c r="B41" s="53"/>
      <c r="C41" s="53">
        <v>265.05</v>
      </c>
      <c r="D41" s="53"/>
      <c r="E41" s="53">
        <v>1</v>
      </c>
    </row>
    <row r="42" spans="1:5" s="8" customFormat="1" ht="15.75" thickBot="1">
      <c r="A42" s="7" t="s">
        <v>74</v>
      </c>
      <c r="B42" s="7"/>
      <c r="C42" s="7">
        <v>546.42999999999995</v>
      </c>
      <c r="D42" s="7" t="s">
        <v>65</v>
      </c>
      <c r="E42" s="7">
        <v>1</v>
      </c>
    </row>
    <row r="43" spans="1:5" ht="15.75" thickBot="1">
      <c r="A43" s="53"/>
      <c r="B43" s="53"/>
      <c r="C43" s="53">
        <v>546.42999999999995</v>
      </c>
      <c r="D43" s="53"/>
      <c r="E43" s="53">
        <v>1</v>
      </c>
    </row>
    <row r="44" spans="1:5" s="8" customFormat="1" ht="15.75" thickBot="1">
      <c r="A44" s="7" t="s">
        <v>75</v>
      </c>
      <c r="B44" s="7"/>
      <c r="C44" s="7">
        <v>435.01</v>
      </c>
      <c r="D44" s="7" t="s">
        <v>65</v>
      </c>
      <c r="E44" s="7">
        <v>1</v>
      </c>
    </row>
    <row r="45" spans="1:5" ht="15.75" thickBot="1">
      <c r="A45" s="53"/>
      <c r="B45" s="53"/>
      <c r="C45" s="53">
        <v>435.01</v>
      </c>
      <c r="D45" s="53"/>
      <c r="E45" s="53">
        <v>1</v>
      </c>
    </row>
    <row r="46" spans="1:5" s="8" customFormat="1" ht="15.75" thickBot="1">
      <c r="A46" s="7" t="s">
        <v>76</v>
      </c>
      <c r="B46" s="7"/>
      <c r="C46" s="7">
        <v>48207</v>
      </c>
      <c r="D46" s="7" t="s">
        <v>77</v>
      </c>
      <c r="E46" s="7">
        <v>1</v>
      </c>
    </row>
    <row r="47" spans="1:5" ht="15.75" thickBot="1">
      <c r="A47" s="53"/>
      <c r="B47" s="53"/>
      <c r="C47" s="53">
        <v>48207</v>
      </c>
      <c r="D47" s="53"/>
      <c r="E47" s="53">
        <v>1</v>
      </c>
    </row>
    <row r="48" spans="1:5" s="8" customFormat="1" ht="15.75" thickBot="1">
      <c r="A48" s="7" t="s">
        <v>78</v>
      </c>
      <c r="B48" s="7"/>
      <c r="C48" s="7">
        <v>6852.56</v>
      </c>
      <c r="D48" s="7" t="s">
        <v>65</v>
      </c>
      <c r="E48" s="7">
        <v>1</v>
      </c>
    </row>
    <row r="49" spans="1:5" ht="15.75" thickBot="1">
      <c r="A49" s="53"/>
      <c r="B49" s="53"/>
      <c r="C49" s="53">
        <v>6852.56</v>
      </c>
      <c r="D49" s="53"/>
      <c r="E49" s="53">
        <v>1</v>
      </c>
    </row>
    <row r="50" spans="1:5" s="8" customFormat="1" ht="15.75" thickBot="1">
      <c r="A50" s="7" t="s">
        <v>36</v>
      </c>
      <c r="B50" s="7"/>
      <c r="C50" s="7">
        <v>1034.98</v>
      </c>
      <c r="D50" s="7" t="s">
        <v>65</v>
      </c>
      <c r="E50" s="7">
        <v>1</v>
      </c>
    </row>
    <row r="51" spans="1:5" ht="15.75" thickBot="1">
      <c r="A51" s="53"/>
      <c r="B51" s="53"/>
      <c r="C51" s="53">
        <v>1034.98</v>
      </c>
      <c r="D51" s="53"/>
      <c r="E51" s="53">
        <v>1</v>
      </c>
    </row>
    <row r="52" spans="1:5" s="8" customFormat="1" ht="15.75" thickBot="1">
      <c r="A52" s="7" t="s">
        <v>79</v>
      </c>
      <c r="B52" s="7"/>
      <c r="C52" s="7">
        <v>1536.11</v>
      </c>
      <c r="D52" s="7" t="s">
        <v>65</v>
      </c>
      <c r="E52" s="7">
        <v>1</v>
      </c>
    </row>
    <row r="53" spans="1:5" ht="15.75" thickBot="1">
      <c r="A53" s="53"/>
      <c r="B53" s="53"/>
      <c r="C53" s="53">
        <v>1536.11</v>
      </c>
      <c r="D53" s="53"/>
      <c r="E53" s="53">
        <v>1</v>
      </c>
    </row>
    <row r="54" spans="1:5" s="8" customFormat="1" ht="15.75" thickBot="1">
      <c r="A54" s="7" t="s">
        <v>80</v>
      </c>
      <c r="B54" s="7"/>
      <c r="C54" s="7">
        <v>574.29999999999995</v>
      </c>
      <c r="D54" s="7" t="s">
        <v>5</v>
      </c>
      <c r="E54" s="7">
        <v>0.6</v>
      </c>
    </row>
    <row r="55" spans="1:5" ht="15.75" thickBot="1">
      <c r="A55" s="53"/>
      <c r="B55" s="53"/>
      <c r="C55" s="53">
        <v>574.29999999999995</v>
      </c>
      <c r="D55" s="53"/>
      <c r="E55" s="53">
        <v>0.6</v>
      </c>
    </row>
    <row r="56" spans="1:5" s="8" customFormat="1" ht="15.75" thickBot="1">
      <c r="A56" s="7" t="s">
        <v>81</v>
      </c>
      <c r="B56" s="7"/>
      <c r="C56" s="7">
        <v>1908.82</v>
      </c>
      <c r="D56" s="7" t="s">
        <v>65</v>
      </c>
      <c r="E56" s="7">
        <v>2</v>
      </c>
    </row>
    <row r="57" spans="1:5" ht="15.75" thickBot="1">
      <c r="A57" s="53"/>
      <c r="B57" s="53"/>
      <c r="C57" s="53">
        <v>1908.82</v>
      </c>
      <c r="D57" s="53"/>
      <c r="E57" s="53">
        <v>2</v>
      </c>
    </row>
    <row r="58" spans="1:5" s="8" customFormat="1" ht="15.75" thickBot="1">
      <c r="A58" s="7" t="s">
        <v>82</v>
      </c>
      <c r="B58" s="7"/>
      <c r="C58" s="7">
        <v>446.66</v>
      </c>
      <c r="D58" s="7" t="s">
        <v>5</v>
      </c>
      <c r="E58" s="7">
        <v>0.6</v>
      </c>
    </row>
    <row r="59" spans="1:5" ht="15.75" thickBot="1">
      <c r="A59" s="53"/>
      <c r="B59" s="53"/>
      <c r="C59" s="53">
        <v>446.66</v>
      </c>
      <c r="D59" s="53"/>
      <c r="E59" s="53">
        <v>0.6</v>
      </c>
    </row>
    <row r="60" spans="1:5" s="8" customFormat="1" ht="15.75" thickBot="1">
      <c r="A60" s="7" t="s">
        <v>83</v>
      </c>
      <c r="B60" s="7"/>
      <c r="C60" s="7">
        <v>3612.64</v>
      </c>
      <c r="D60" s="7" t="s">
        <v>6</v>
      </c>
      <c r="E60" s="7">
        <v>4</v>
      </c>
    </row>
    <row r="61" spans="1:5" ht="15.75" thickBot="1">
      <c r="A61" s="53"/>
      <c r="B61" s="53"/>
      <c r="C61" s="53">
        <v>3612.64</v>
      </c>
      <c r="D61" s="53"/>
      <c r="E61" s="53">
        <v>4</v>
      </c>
    </row>
    <row r="62" spans="1:5" s="8" customFormat="1" ht="15.75" thickBot="1">
      <c r="A62" s="7" t="s">
        <v>84</v>
      </c>
      <c r="B62" s="7"/>
      <c r="C62" s="7">
        <v>1277.83</v>
      </c>
      <c r="D62" s="7" t="s">
        <v>41</v>
      </c>
      <c r="E62" s="7">
        <v>1</v>
      </c>
    </row>
    <row r="63" spans="1:5" ht="15.75" thickBot="1">
      <c r="A63" s="53"/>
      <c r="B63" s="53"/>
      <c r="C63" s="53">
        <v>1277.83</v>
      </c>
      <c r="D63" s="53"/>
      <c r="E63" s="53">
        <v>1</v>
      </c>
    </row>
    <row r="64" spans="1:5" s="8" customFormat="1" ht="15.75" thickBot="1">
      <c r="A64" s="7" t="s">
        <v>85</v>
      </c>
      <c r="B64" s="7"/>
      <c r="C64" s="7">
        <v>3189.34</v>
      </c>
      <c r="D64" s="7" t="s">
        <v>6</v>
      </c>
      <c r="E64" s="7">
        <v>2</v>
      </c>
    </row>
    <row r="65" spans="1:5" ht="15.75" thickBot="1">
      <c r="A65" s="53"/>
      <c r="B65" s="53"/>
      <c r="C65" s="53">
        <v>3189.34</v>
      </c>
      <c r="D65" s="53"/>
      <c r="E65" s="53">
        <v>2</v>
      </c>
    </row>
    <row r="66" spans="1:5" s="8" customFormat="1" ht="15.75" thickBot="1">
      <c r="A66" s="7" t="s">
        <v>86</v>
      </c>
      <c r="B66" s="7"/>
      <c r="C66" s="7">
        <v>1126</v>
      </c>
      <c r="D66" s="7" t="s">
        <v>6</v>
      </c>
      <c r="E66" s="7">
        <v>2</v>
      </c>
    </row>
    <row r="67" spans="1:5" ht="15.75" thickBot="1">
      <c r="A67" s="53"/>
      <c r="B67" s="53"/>
      <c r="C67" s="53">
        <v>1126</v>
      </c>
      <c r="D67" s="53"/>
      <c r="E67" s="53">
        <v>2</v>
      </c>
    </row>
    <row r="68" spans="1:5" s="8" customFormat="1" ht="15.75" thickBot="1">
      <c r="A68" s="7" t="s">
        <v>87</v>
      </c>
      <c r="B68" s="7"/>
      <c r="C68" s="7">
        <v>15836.64</v>
      </c>
      <c r="D68" s="7" t="s">
        <v>5</v>
      </c>
      <c r="E68" s="7">
        <v>19795.8</v>
      </c>
    </row>
    <row r="69" spans="1:5" ht="15.75" thickBot="1">
      <c r="A69" s="53"/>
      <c r="B69" s="53"/>
      <c r="C69" s="53">
        <v>15836.64</v>
      </c>
      <c r="D69" s="53"/>
      <c r="E69" s="53">
        <v>19795.8</v>
      </c>
    </row>
    <row r="70" spans="1:5" s="8" customFormat="1" ht="15.75" thickBot="1">
      <c r="A70" s="7" t="s">
        <v>88</v>
      </c>
      <c r="B70" s="7"/>
      <c r="C70" s="7">
        <v>17816.22</v>
      </c>
      <c r="D70" s="7" t="s">
        <v>5</v>
      </c>
      <c r="E70" s="7">
        <v>19795.8</v>
      </c>
    </row>
    <row r="71" spans="1:5" ht="15.75" thickBot="1">
      <c r="A71" s="53"/>
      <c r="B71" s="53"/>
      <c r="C71" s="53">
        <v>17816.22</v>
      </c>
      <c r="D71" s="53"/>
      <c r="E71" s="53">
        <v>19795.8</v>
      </c>
    </row>
    <row r="72" spans="1:5" s="8" customFormat="1" ht="15.75" thickBot="1">
      <c r="A72" s="7" t="s">
        <v>89</v>
      </c>
      <c r="B72" s="7"/>
      <c r="C72" s="7">
        <v>4553.03</v>
      </c>
      <c r="D72" s="7" t="s">
        <v>5</v>
      </c>
      <c r="E72" s="7">
        <v>19795.8</v>
      </c>
    </row>
    <row r="73" spans="1:5" ht="15.75" thickBot="1">
      <c r="A73" s="53"/>
      <c r="B73" s="53"/>
      <c r="C73" s="53">
        <v>4553.03</v>
      </c>
      <c r="D73" s="53"/>
      <c r="E73" s="53">
        <v>19795.8</v>
      </c>
    </row>
    <row r="74" spans="1:5" s="8" customFormat="1" ht="15.75" thickBot="1">
      <c r="A74" s="7" t="s">
        <v>90</v>
      </c>
      <c r="B74" s="7"/>
      <c r="C74" s="7">
        <v>4157.12</v>
      </c>
      <c r="D74" s="7" t="s">
        <v>5</v>
      </c>
      <c r="E74" s="7">
        <v>19795.8</v>
      </c>
    </row>
    <row r="75" spans="1:5" ht="15.75" thickBot="1">
      <c r="A75" s="53"/>
      <c r="B75" s="53"/>
      <c r="C75" s="53">
        <v>4157.12</v>
      </c>
      <c r="D75" s="53"/>
      <c r="E75" s="53">
        <v>19795.8</v>
      </c>
    </row>
    <row r="76" spans="1:5" s="8" customFormat="1" ht="15.75" thickBot="1">
      <c r="A76" s="7" t="s">
        <v>91</v>
      </c>
      <c r="B76" s="7"/>
      <c r="C76" s="7">
        <v>19409.78</v>
      </c>
      <c r="D76" s="7" t="s">
        <v>5</v>
      </c>
      <c r="E76" s="7">
        <v>12207.4</v>
      </c>
    </row>
    <row r="77" spans="1:5" ht="15.75" thickBot="1">
      <c r="A77" s="53"/>
      <c r="B77" s="53"/>
      <c r="C77" s="53">
        <v>19409.78</v>
      </c>
      <c r="D77" s="53"/>
      <c r="E77" s="53">
        <v>12207.4</v>
      </c>
    </row>
    <row r="78" spans="1:5" s="8" customFormat="1" ht="15.75" thickBot="1">
      <c r="A78" s="7" t="s">
        <v>92</v>
      </c>
      <c r="B78" s="7"/>
      <c r="C78" s="7">
        <v>26015.03</v>
      </c>
      <c r="D78" s="7" t="s">
        <v>5</v>
      </c>
      <c r="E78" s="7">
        <v>15671.7</v>
      </c>
    </row>
    <row r="79" spans="1:5" ht="15.75" thickBot="1">
      <c r="A79" s="53"/>
      <c r="B79" s="53"/>
      <c r="C79" s="53">
        <v>26015.03</v>
      </c>
      <c r="D79" s="53"/>
      <c r="E79" s="53">
        <v>15671.7</v>
      </c>
    </row>
    <row r="80" spans="1:5" s="8" customFormat="1" ht="15.75" thickBot="1">
      <c r="A80" s="7" t="s">
        <v>93</v>
      </c>
      <c r="B80" s="7"/>
      <c r="C80" s="7">
        <v>46074.73</v>
      </c>
      <c r="D80" s="7" t="s">
        <v>5</v>
      </c>
      <c r="E80" s="7">
        <v>18806</v>
      </c>
    </row>
    <row r="81" spans="1:5" ht="15.75" thickBot="1">
      <c r="A81" s="53"/>
      <c r="B81" s="53"/>
      <c r="C81" s="53">
        <v>46074.73</v>
      </c>
      <c r="D81" s="53"/>
      <c r="E81" s="53">
        <v>18806</v>
      </c>
    </row>
    <row r="82" spans="1:5" s="8" customFormat="1" ht="15.75" thickBot="1">
      <c r="A82" s="7" t="s">
        <v>94</v>
      </c>
      <c r="B82" s="7"/>
      <c r="C82" s="7">
        <v>46935.17</v>
      </c>
      <c r="D82" s="7" t="s">
        <v>5</v>
      </c>
      <c r="E82" s="7">
        <v>19157.2</v>
      </c>
    </row>
    <row r="83" spans="1:5" ht="15.75" thickBot="1">
      <c r="A83" s="53"/>
      <c r="B83" s="53"/>
      <c r="C83" s="53">
        <v>46935.17</v>
      </c>
      <c r="D83" s="53"/>
      <c r="E83" s="53">
        <v>19157.2</v>
      </c>
    </row>
    <row r="84" spans="1:5" s="8" customFormat="1" ht="15.75" thickBot="1">
      <c r="A84" s="7" t="s">
        <v>95</v>
      </c>
      <c r="B84" s="7"/>
      <c r="C84" s="7">
        <v>74432.210000000006</v>
      </c>
      <c r="D84" s="7" t="s">
        <v>5</v>
      </c>
      <c r="E84" s="7">
        <v>19795.8</v>
      </c>
    </row>
    <row r="85" spans="1:5" ht="15.75" thickBot="1">
      <c r="A85" s="53"/>
      <c r="B85" s="53"/>
      <c r="C85" s="53">
        <v>74432.210000000006</v>
      </c>
      <c r="D85" s="53"/>
      <c r="E85" s="53">
        <v>19795.8</v>
      </c>
    </row>
    <row r="86" spans="1:5" s="8" customFormat="1" ht="15.75" thickBot="1">
      <c r="A86" s="7" t="s">
        <v>96</v>
      </c>
      <c r="B86" s="7"/>
      <c r="C86" s="7">
        <v>78193.41</v>
      </c>
      <c r="D86" s="7" t="s">
        <v>5</v>
      </c>
      <c r="E86" s="7">
        <v>19795.8</v>
      </c>
    </row>
    <row r="87" spans="1:5" ht="15.75" thickBot="1">
      <c r="A87" s="53"/>
      <c r="B87" s="53"/>
      <c r="C87" s="53">
        <v>78193.41</v>
      </c>
      <c r="D87" s="53"/>
      <c r="E87" s="53">
        <v>19795.8</v>
      </c>
    </row>
    <row r="88" spans="1:5" s="8" customFormat="1" ht="15.75" thickBot="1">
      <c r="A88" s="7" t="s">
        <v>97</v>
      </c>
      <c r="B88" s="7"/>
      <c r="C88" s="7">
        <v>1000.36</v>
      </c>
      <c r="D88" s="7" t="s">
        <v>65</v>
      </c>
      <c r="E88" s="7">
        <v>4</v>
      </c>
    </row>
    <row r="89" spans="1:5" ht="15.75" thickBot="1">
      <c r="A89" s="53"/>
      <c r="B89" s="53"/>
      <c r="C89" s="53">
        <v>1000.36</v>
      </c>
      <c r="D89" s="53"/>
      <c r="E89" s="53">
        <v>4</v>
      </c>
    </row>
    <row r="90" spans="1:5" s="8" customFormat="1" ht="15.75" thickBot="1">
      <c r="A90" s="7" t="s">
        <v>98</v>
      </c>
      <c r="B90" s="7"/>
      <c r="C90" s="7">
        <v>189300</v>
      </c>
      <c r="D90" s="7" t="s">
        <v>65</v>
      </c>
      <c r="E90" s="7">
        <v>1</v>
      </c>
    </row>
    <row r="91" spans="1:5" ht="15.75" thickBot="1">
      <c r="A91" s="53"/>
      <c r="B91" s="53"/>
      <c r="C91" s="53">
        <v>189300</v>
      </c>
      <c r="D91" s="53"/>
      <c r="E91" s="53">
        <v>1</v>
      </c>
    </row>
    <row r="92" spans="1:5" s="8" customFormat="1" ht="15.75" thickBot="1">
      <c r="A92" s="7" t="s">
        <v>99</v>
      </c>
      <c r="B92" s="7"/>
      <c r="C92" s="7">
        <v>2065.6999999999998</v>
      </c>
      <c r="D92" s="7" t="s">
        <v>65</v>
      </c>
      <c r="E92" s="7">
        <v>2</v>
      </c>
    </row>
    <row r="93" spans="1:5" ht="15.75" thickBot="1">
      <c r="A93" s="53"/>
      <c r="B93" s="53"/>
      <c r="C93" s="53">
        <v>2065.6999999999998</v>
      </c>
      <c r="D93" s="53"/>
      <c r="E93" s="53">
        <v>2</v>
      </c>
    </row>
    <row r="94" spans="1:5" s="8" customFormat="1" ht="15.75" thickBot="1">
      <c r="A94" s="7" t="s">
        <v>100</v>
      </c>
      <c r="B94" s="7"/>
      <c r="C94" s="7">
        <v>1583.66</v>
      </c>
      <c r="D94" s="7" t="s">
        <v>5</v>
      </c>
      <c r="E94" s="7">
        <v>19795.8</v>
      </c>
    </row>
    <row r="95" spans="1:5" ht="15.75" thickBot="1">
      <c r="A95" s="53"/>
      <c r="B95" s="53"/>
      <c r="C95" s="53">
        <v>1583.66</v>
      </c>
      <c r="D95" s="53"/>
      <c r="E95" s="53">
        <v>19795.8</v>
      </c>
    </row>
    <row r="96" spans="1:5" s="8" customFormat="1" ht="15.75" thickBot="1">
      <c r="A96" s="7" t="s">
        <v>101</v>
      </c>
      <c r="B96" s="7"/>
      <c r="C96" s="7">
        <v>1781.62</v>
      </c>
      <c r="D96" s="7" t="s">
        <v>5</v>
      </c>
      <c r="E96" s="7">
        <v>19795.8</v>
      </c>
    </row>
    <row r="97" spans="1:5" ht="15.75" thickBot="1">
      <c r="A97" s="53"/>
      <c r="B97" s="53"/>
      <c r="C97" s="53">
        <v>1781.62</v>
      </c>
      <c r="D97" s="53"/>
      <c r="E97" s="53">
        <v>19795.8</v>
      </c>
    </row>
    <row r="98" spans="1:5" s="8" customFormat="1" ht="15.75" thickBot="1">
      <c r="A98" s="7" t="s">
        <v>102</v>
      </c>
      <c r="B98" s="7"/>
      <c r="C98" s="7">
        <v>7522.4</v>
      </c>
      <c r="D98" s="7" t="s">
        <v>5</v>
      </c>
      <c r="E98" s="7">
        <v>19795.8</v>
      </c>
    </row>
    <row r="99" spans="1:5" ht="15.75" thickBot="1">
      <c r="A99" s="53"/>
      <c r="B99" s="53"/>
      <c r="C99" s="53">
        <v>7522.4</v>
      </c>
      <c r="D99" s="53"/>
      <c r="E99" s="53">
        <v>19795.8</v>
      </c>
    </row>
    <row r="100" spans="1:5" s="8" customFormat="1" ht="15.75" thickBot="1">
      <c r="A100" s="7" t="s">
        <v>102</v>
      </c>
      <c r="B100" s="7"/>
      <c r="C100" s="7">
        <v>7522.4</v>
      </c>
      <c r="D100" s="7" t="s">
        <v>5</v>
      </c>
      <c r="E100" s="7">
        <v>19795.8</v>
      </c>
    </row>
    <row r="101" spans="1:5" ht="15.75" thickBot="1">
      <c r="A101" s="53"/>
      <c r="B101" s="53"/>
      <c r="C101" s="53">
        <v>7522.4</v>
      </c>
      <c r="D101" s="53"/>
      <c r="E101" s="53">
        <v>19795.8</v>
      </c>
    </row>
    <row r="102" spans="1:5" s="8" customFormat="1" ht="15.75" thickBot="1">
      <c r="A102" s="7" t="s">
        <v>103</v>
      </c>
      <c r="B102" s="7"/>
      <c r="C102" s="7">
        <v>21546.84</v>
      </c>
      <c r="D102" s="7" t="s">
        <v>41</v>
      </c>
      <c r="E102" s="7">
        <v>42</v>
      </c>
    </row>
    <row r="103" spans="1:5" ht="15.75" thickBot="1">
      <c r="A103" s="53"/>
      <c r="B103" s="53"/>
      <c r="C103" s="53">
        <v>21546.84</v>
      </c>
      <c r="D103" s="53"/>
      <c r="E103" s="53">
        <v>42</v>
      </c>
    </row>
    <row r="104" spans="1:5" s="8" customFormat="1" ht="15.75" thickBot="1">
      <c r="A104" s="7" t="s">
        <v>42</v>
      </c>
      <c r="B104" s="7"/>
      <c r="C104" s="7">
        <v>540.28</v>
      </c>
      <c r="D104" s="7" t="s">
        <v>43</v>
      </c>
      <c r="E104" s="7">
        <v>2</v>
      </c>
    </row>
    <row r="105" spans="1:5" ht="15.75" thickBot="1">
      <c r="A105" s="53"/>
      <c r="B105" s="53"/>
      <c r="C105" s="53">
        <v>540.28</v>
      </c>
      <c r="D105" s="53"/>
      <c r="E105" s="53">
        <v>2</v>
      </c>
    </row>
    <row r="106" spans="1:5" s="8" customFormat="1" ht="15.75" thickBot="1">
      <c r="A106" s="7" t="s">
        <v>44</v>
      </c>
      <c r="B106" s="7"/>
      <c r="C106" s="7">
        <v>154.88</v>
      </c>
      <c r="D106" s="7" t="s">
        <v>65</v>
      </c>
      <c r="E106" s="7">
        <v>1</v>
      </c>
    </row>
    <row r="107" spans="1:5" ht="15.75" thickBot="1">
      <c r="A107" s="53"/>
      <c r="B107" s="53"/>
      <c r="C107" s="53">
        <v>154.88</v>
      </c>
      <c r="D107" s="53"/>
      <c r="E107" s="53">
        <v>1</v>
      </c>
    </row>
    <row r="108" spans="1:5" s="8" customFormat="1" ht="15.75" thickBot="1">
      <c r="A108" s="7" t="s">
        <v>104</v>
      </c>
      <c r="B108" s="7"/>
      <c r="C108" s="7">
        <v>297.69</v>
      </c>
      <c r="D108" s="7" t="s">
        <v>65</v>
      </c>
      <c r="E108" s="7">
        <v>1</v>
      </c>
    </row>
    <row r="109" spans="1:5" ht="15.75" thickBot="1">
      <c r="A109" s="53"/>
      <c r="B109" s="53"/>
      <c r="C109" s="53">
        <v>297.69</v>
      </c>
      <c r="D109" s="53"/>
      <c r="E109" s="53">
        <v>1</v>
      </c>
    </row>
    <row r="110" spans="1:5" s="8" customFormat="1" ht="15.75" thickBot="1">
      <c r="A110" s="7" t="s">
        <v>105</v>
      </c>
      <c r="B110" s="7"/>
      <c r="C110" s="7">
        <v>8159</v>
      </c>
      <c r="D110" s="7" t="s">
        <v>65</v>
      </c>
      <c r="E110" s="7">
        <v>1</v>
      </c>
    </row>
    <row r="111" spans="1:5" ht="15.75" thickBot="1">
      <c r="A111" s="53"/>
      <c r="B111" s="53"/>
      <c r="C111" s="53">
        <v>8159</v>
      </c>
      <c r="D111" s="53"/>
      <c r="E111" s="53">
        <v>1</v>
      </c>
    </row>
    <row r="112" spans="1:5" ht="15.75" thickBot="1">
      <c r="A112" s="53"/>
      <c r="B112" s="53"/>
      <c r="C112" s="53">
        <v>757998.37999999989</v>
      </c>
      <c r="D112" s="53"/>
      <c r="E112" s="53">
        <v>319211.3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Nikiforova_LY</cp:lastModifiedBy>
  <cp:lastPrinted>2019-03-12T00:05:32Z</cp:lastPrinted>
  <dcterms:created xsi:type="dcterms:W3CDTF">2016-03-18T02:51:51Z</dcterms:created>
  <dcterms:modified xsi:type="dcterms:W3CDTF">2020-03-18T01:37:36Z</dcterms:modified>
</cp:coreProperties>
</file>