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столярова 42" sheetId="1" r:id="rId1"/>
    <sheet name="накоп 2020" sheetId="2" r:id="rId2"/>
    <sheet name="Лист3" sheetId="3" r:id="rId3"/>
  </sheets>
  <definedNames>
    <definedName name="_xlnm.Print_Area" localSheetId="0">'столярова 42'!$A$1:$E$100</definedName>
  </definedNames>
  <calcPr calcId="145621" refMode="R1C1"/>
</workbook>
</file>

<file path=xl/calcChain.xml><?xml version="1.0" encoding="utf-8"?>
<calcChain xmlns="http://schemas.openxmlformats.org/spreadsheetml/2006/main">
  <c r="C38" i="1" l="1"/>
  <c r="C37" i="1"/>
  <c r="C36" i="1"/>
  <c r="C31" i="1" s="1"/>
  <c r="C59" i="1"/>
  <c r="C22" i="1" l="1"/>
  <c r="C85" i="1"/>
  <c r="C89" i="1"/>
  <c r="C47" i="1"/>
  <c r="C68" i="2"/>
  <c r="C72" i="2" s="1"/>
  <c r="C7" i="1"/>
  <c r="C13" i="1"/>
  <c r="C8" i="1" s="1"/>
  <c r="C14" i="1" s="1"/>
  <c r="C82" i="1"/>
  <c r="C79" i="1"/>
  <c r="B82" i="1"/>
  <c r="C24" i="1"/>
  <c r="C19" i="1"/>
  <c r="C16" i="1"/>
  <c r="C97" i="1" l="1"/>
  <c r="C96" i="1"/>
  <c r="C95" i="1" l="1"/>
  <c r="C98" i="1" s="1"/>
  <c r="C99" i="1" l="1"/>
  <c r="C100" i="1" s="1"/>
  <c r="B47" i="1"/>
  <c r="B89" i="1"/>
  <c r="B78" i="1"/>
  <c r="B76" i="1"/>
  <c r="B75" i="1" l="1"/>
  <c r="B96" i="1"/>
  <c r="B95" i="1" s="1"/>
  <c r="B85" i="1"/>
  <c r="B79" i="1"/>
  <c r="B77" i="1"/>
  <c r="B22" i="1"/>
  <c r="B19" i="1"/>
  <c r="B16" i="1"/>
  <c r="B97" i="1" l="1"/>
</calcChain>
</file>

<file path=xl/sharedStrings.xml><?xml version="1.0" encoding="utf-8"?>
<sst xmlns="http://schemas.openxmlformats.org/spreadsheetml/2006/main" count="319" uniqueCount="127">
  <si>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</si>
  <si>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</si>
  <si>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</si>
  <si>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</si>
  <si>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</si>
  <si>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</si>
  <si>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</si>
  <si>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</si>
  <si>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</si>
  <si>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</si>
  <si>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</si>
  <si>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</si>
  <si>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</si>
  <si>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</si>
  <si>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</si>
  <si>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</si>
  <si>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</si>
  <si>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</si>
  <si>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</si>
  <si>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</si>
  <si>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</si>
  <si>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</si>
  <si>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</si>
  <si>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</si>
  <si>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</si>
  <si>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</si>
  <si>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</si>
  <si>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</si>
  <si>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</si>
  <si>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</si>
  <si>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</si>
  <si>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</si>
  <si>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</si>
  <si>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</si>
  <si>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Перезапуск (удаление воздуха) стояков отопления</t>
  </si>
  <si>
    <t>Адрес: ул. Столярова, д. 42</t>
  </si>
  <si>
    <t>ЗабГеоИнформЦентр</t>
  </si>
  <si>
    <t>Шишикова О.А.</t>
  </si>
  <si>
    <t>Выезд а/машины по заявке</t>
  </si>
  <si>
    <t>выезд</t>
  </si>
  <si>
    <t>1 дом</t>
  </si>
  <si>
    <t>Кол-во</t>
  </si>
  <si>
    <t>Ед.изм</t>
  </si>
  <si>
    <t>Наименование работ</t>
  </si>
  <si>
    <t xml:space="preserve">По адресу СТОЛЯРОВА ул. д.42                                           </t>
  </si>
  <si>
    <t>Доходы по дому:</t>
  </si>
  <si>
    <t>шт.</t>
  </si>
  <si>
    <t>Навеска замка (крабовый)</t>
  </si>
  <si>
    <t>Осмотр подвала</t>
  </si>
  <si>
    <t>Очистка канализационной сети</t>
  </si>
  <si>
    <t>Прочистка канализационной сети дворовой</t>
  </si>
  <si>
    <t>Ремонт шиферной кровли</t>
  </si>
  <si>
    <t xml:space="preserve">Замякин А.И. </t>
  </si>
  <si>
    <t>Следственное упр-е</t>
  </si>
  <si>
    <t>руб.</t>
  </si>
  <si>
    <t>20. Штраф ГЖИ (Столярова, 42)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</si>
  <si>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</si>
  <si>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</si>
  <si>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Вывоз ТКО 1,2 кв. 2020 г. К=0,6;0,8;0,85;0,9;1</t>
  </si>
  <si>
    <t>Герметизация примыканий отбойников</t>
  </si>
  <si>
    <t/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</si>
  <si>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</si>
  <si>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</si>
  <si>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</si>
  <si>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Демонтаж качели</t>
  </si>
  <si>
    <t>ДератизациЯ</t>
  </si>
  <si>
    <t>Дератизация Портал 75</t>
  </si>
  <si>
    <t>Закрытие задвижек,отк-е сбросников перед опр-кой,от-е задвиж после опр</t>
  </si>
  <si>
    <t>дом</t>
  </si>
  <si>
    <t>Закрытие люка</t>
  </si>
  <si>
    <t>Замена врезки в квартире в металле</t>
  </si>
  <si>
    <t>Замена муфты</t>
  </si>
  <si>
    <t>Замена стояка ГВС по кв.83, 84</t>
  </si>
  <si>
    <t>Замена электрической розетки</t>
  </si>
  <si>
    <t>Изготовление сничек</t>
  </si>
  <si>
    <t>Навеска замка (тросовый)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</si>
  <si>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</si>
  <si>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</si>
  <si>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Освещение подвала</t>
  </si>
  <si>
    <t>Осмотр электросчетчика</t>
  </si>
  <si>
    <t>Отключение отопления</t>
  </si>
  <si>
    <t>Покраска и изоляция труб отопления трубной оболочкой в подвале жилого</t>
  </si>
  <si>
    <t>подвал</t>
  </si>
  <si>
    <t>Пролив фановой трубы водой (очистка от льда)</t>
  </si>
  <si>
    <t>Прочистка внутренней канализационной сети</t>
  </si>
  <si>
    <t>1м</t>
  </si>
  <si>
    <t>Регулировка теплоносителя</t>
  </si>
  <si>
    <t>Ремонт вентелей до 32 д.</t>
  </si>
  <si>
    <t>Ремонт полотенцесушителя</t>
  </si>
  <si>
    <t>Ремонт труб КНС</t>
  </si>
  <si>
    <t>Сброс воздуха со стояков отопления с использованием а/м газель</t>
  </si>
  <si>
    <t>Смена врезки/сборки без сварочных работ</t>
  </si>
  <si>
    <t>Смена труб канализации д.50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</si>
  <si>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</si>
  <si>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</si>
  <si>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</si>
  <si>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</si>
  <si>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</si>
  <si>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</si>
  <si>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</si>
  <si>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</si>
  <si>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Удаление воздуха со стояков отопления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</si>
  <si>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</si>
  <si>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</si>
  <si>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</t>
  </si>
  <si>
    <t>100 шт</t>
  </si>
  <si>
    <t>Установка светильников с датчиком на движение</t>
  </si>
  <si>
    <t>шт</t>
  </si>
  <si>
    <t>Устройство герметичной перегородки</t>
  </si>
  <si>
    <t>Устройство герметичных перегородок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</si>
  <si>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</si>
  <si>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</si>
  <si>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</t>
  </si>
  <si>
    <t>1 кв.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</si>
  <si>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</si>
  <si>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</si>
  <si>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</si>
  <si>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</si>
  <si>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</si>
  <si>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</si>
  <si>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</si>
  <si>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</si>
  <si>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</si>
  <si>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</si>
  <si>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</si>
  <si>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Изоляция труб отопления в подвале дома</t>
  </si>
  <si>
    <t>Демонтаж, изоляция и покраска труб отопления в подвале жилого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</si>
</sst>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43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vertical="center" wrapText="1"/>
    </xf>
    <xf numFmtId="43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3" fontId="2" fillId="3" borderId="0" xfId="0" applyNumberFormat="1" applyFont="1" applyFill="1"/>
    <xf numFmtId="164" fontId="4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43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3" borderId="0" xfId="3" applyFont="1" applyFill="1" applyAlignment="1">
      <alignment horizontal="center" vertical="center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4" borderId="0" xfId="0" applyFill="1"/>
    <xf numFmtId="0" fontId="12" fillId="3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165" fontId="0" fillId="0" borderId="0" xfId="0" applyNumberFormat="1"/>
    <xf numFmtId="165" fontId="14" fillId="0" borderId="4" xfId="0" applyNumberFormat="1" applyFont="1" applyBorder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8" fillId="3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C6" sqref="C6"/>
    </sheetView>
  </sheetViews>
  <sheetFormatPr defaultRowHeight="15" outlineLevelRow="1" x14ac:dyDescent="0.25"/>
  <cols>
    <col min="1" max="1" width="64.7109375" style="39" customWidth="1"/>
    <col min="2" max="2" width="15.5703125" style="40" hidden="1" customWidth="1"/>
    <col min="3" max="3" width="20.42578125" style="41" customWidth="1"/>
    <col min="4" max="4" width="12.140625" style="42" customWidth="1"/>
    <col min="5" max="5" width="26.28515625" style="43" customWidth="1"/>
    <col min="6" max="6" width="0" style="10" hidden="1" customWidth="1"/>
    <col min="7" max="7" width="13.140625" style="10" bestFit="1" customWidth="1"/>
    <col min="8" max="16384" width="9.140625" style="10"/>
  </cols>
  <sheetData>
    <row r="1" spans="1:5" s="1" customFormat="1" ht="66.75" customHeight="1" x14ac:dyDescent="0.25">
      <c r="A1" s="55" t="s">
        <v>9</v>
      </c>
      <c r="B1" s="55"/>
      <c r="C1" s="55"/>
      <c r="D1" s="55"/>
      <c r="E1" s="55"/>
    </row>
    <row r="2" spans="1:5" s="1" customFormat="1" ht="15.75" x14ac:dyDescent="0.25">
      <c r="A2" s="2" t="s">
        <v>35</v>
      </c>
      <c r="B2" s="3" t="s">
        <v>32</v>
      </c>
      <c r="C2" s="57" t="s">
        <v>116</v>
      </c>
      <c r="D2" s="57"/>
      <c r="E2" s="4"/>
    </row>
    <row r="3" spans="1:5" ht="57" x14ac:dyDescent="0.25">
      <c r="A3" s="5" t="s">
        <v>3</v>
      </c>
      <c r="B3" s="6" t="s">
        <v>0</v>
      </c>
      <c r="C3" s="7" t="s">
        <v>33</v>
      </c>
      <c r="D3" s="8" t="s">
        <v>1</v>
      </c>
      <c r="E3" s="9" t="s">
        <v>2</v>
      </c>
    </row>
    <row r="4" spans="1:5" ht="15.75" thickBot="1" x14ac:dyDescent="0.3">
      <c r="A4" s="58" t="s">
        <v>45</v>
      </c>
      <c r="B4" s="59"/>
      <c r="C4" s="59"/>
      <c r="D4" s="59"/>
      <c r="E4" s="60"/>
    </row>
    <row r="5" spans="1:5" ht="15.75" thickBot="1" x14ac:dyDescent="0.3">
      <c r="A5" s="5" t="s">
        <v>117</v>
      </c>
      <c r="B5" s="6"/>
      <c r="C5" s="54">
        <v>1252181.8500000001</v>
      </c>
      <c r="D5" s="47" t="s">
        <v>54</v>
      </c>
      <c r="E5" s="9"/>
    </row>
    <row r="6" spans="1:5" ht="15.75" thickBot="1" x14ac:dyDescent="0.3">
      <c r="A6" s="5" t="s">
        <v>118</v>
      </c>
      <c r="B6" s="6"/>
      <c r="C6" s="54">
        <v>1474310.18</v>
      </c>
      <c r="D6" s="47" t="s">
        <v>54</v>
      </c>
      <c r="E6" s="9"/>
    </row>
    <row r="7" spans="1:5" x14ac:dyDescent="0.25">
      <c r="A7" s="5" t="s">
        <v>119</v>
      </c>
      <c r="B7" s="6"/>
      <c r="C7" s="7">
        <f>C6-C5</f>
        <v>222128.32999999984</v>
      </c>
      <c r="D7" s="47" t="s">
        <v>54</v>
      </c>
      <c r="E7" s="9"/>
    </row>
    <row r="8" spans="1:5" x14ac:dyDescent="0.25">
      <c r="A8" s="5" t="s">
        <v>10</v>
      </c>
      <c r="B8" s="6"/>
      <c r="C8" s="7">
        <f>SUM(C9:C13)</f>
        <v>172417.2</v>
      </c>
      <c r="D8" s="47" t="s">
        <v>54</v>
      </c>
      <c r="E8" s="9"/>
    </row>
    <row r="9" spans="1:5" x14ac:dyDescent="0.25">
      <c r="A9" s="11" t="s">
        <v>36</v>
      </c>
      <c r="B9" s="12"/>
      <c r="C9" s="13">
        <v>155487.6</v>
      </c>
      <c r="D9" s="47" t="s">
        <v>54</v>
      </c>
      <c r="E9" s="14"/>
    </row>
    <row r="10" spans="1:5" x14ac:dyDescent="0.25">
      <c r="A10" s="11" t="s">
        <v>52</v>
      </c>
      <c r="B10" s="12"/>
      <c r="C10" s="13">
        <v>0</v>
      </c>
      <c r="D10" s="47" t="s">
        <v>54</v>
      </c>
      <c r="E10" s="14"/>
    </row>
    <row r="11" spans="1:5" x14ac:dyDescent="0.25">
      <c r="A11" s="11" t="s">
        <v>37</v>
      </c>
      <c r="B11" s="12"/>
      <c r="C11" s="13">
        <v>0</v>
      </c>
      <c r="D11" s="47" t="s">
        <v>54</v>
      </c>
      <c r="E11" s="14"/>
    </row>
    <row r="12" spans="1:5" x14ac:dyDescent="0.25">
      <c r="A12" s="11" t="s">
        <v>53</v>
      </c>
      <c r="B12" s="12"/>
      <c r="C12" s="13">
        <v>0</v>
      </c>
      <c r="D12" s="47" t="s">
        <v>54</v>
      </c>
      <c r="E12" s="14"/>
    </row>
    <row r="13" spans="1:5" x14ac:dyDescent="0.25">
      <c r="A13" s="11" t="s">
        <v>11</v>
      </c>
      <c r="B13" s="12"/>
      <c r="C13" s="13">
        <f>750*12+660.8*12</f>
        <v>16929.599999999999</v>
      </c>
      <c r="D13" s="47" t="s">
        <v>54</v>
      </c>
      <c r="E13" s="14"/>
    </row>
    <row r="14" spans="1:5" x14ac:dyDescent="0.25">
      <c r="A14" s="15" t="s">
        <v>120</v>
      </c>
      <c r="B14" s="16"/>
      <c r="C14" s="17">
        <f>C5+C8-C13</f>
        <v>1407669.45</v>
      </c>
      <c r="D14" s="47" t="s">
        <v>54</v>
      </c>
      <c r="E14" s="14"/>
    </row>
    <row r="15" spans="1:5" x14ac:dyDescent="0.25">
      <c r="A15" s="56" t="s">
        <v>12</v>
      </c>
      <c r="B15" s="56"/>
      <c r="C15" s="56"/>
      <c r="D15" s="56"/>
      <c r="E15" s="56"/>
    </row>
    <row r="16" spans="1:5" ht="15.75" thickBot="1" x14ac:dyDescent="0.3">
      <c r="A16" s="18" t="s">
        <v>13</v>
      </c>
      <c r="B16" s="19" t="e">
        <f>#REF!</f>
        <v>#REF!</v>
      </c>
      <c r="C16" s="20">
        <f>C17+C18</f>
        <v>213048</v>
      </c>
      <c r="D16" s="21"/>
      <c r="E16" s="22"/>
    </row>
    <row r="17" spans="1:5" s="44" customFormat="1" ht="15.75" thickBot="1" x14ac:dyDescent="0.3">
      <c r="A17" s="48" t="s">
        <v>102</v>
      </c>
      <c r="B17" s="48"/>
      <c r="C17" s="49">
        <v>104280</v>
      </c>
      <c r="D17" s="48" t="s">
        <v>6</v>
      </c>
      <c r="E17" s="49">
        <v>26400</v>
      </c>
    </row>
    <row r="18" spans="1:5" s="44" customFormat="1" ht="15.75" thickBot="1" x14ac:dyDescent="0.3">
      <c r="A18" s="48" t="s">
        <v>103</v>
      </c>
      <c r="B18" s="48"/>
      <c r="C18" s="49">
        <v>108768</v>
      </c>
      <c r="D18" s="48" t="s">
        <v>5</v>
      </c>
      <c r="E18" s="49">
        <v>26400</v>
      </c>
    </row>
    <row r="19" spans="1:5" ht="29.25" thickBot="1" x14ac:dyDescent="0.3">
      <c r="A19" s="18" t="s">
        <v>14</v>
      </c>
      <c r="B19" s="19">
        <f>B21</f>
        <v>0</v>
      </c>
      <c r="C19" s="20">
        <f>C21+C20</f>
        <v>93986.37</v>
      </c>
      <c r="D19" s="21"/>
      <c r="E19" s="22"/>
    </row>
    <row r="20" spans="1:5" s="44" customFormat="1" ht="15.75" thickBot="1" x14ac:dyDescent="0.3">
      <c r="A20" s="48" t="s">
        <v>97</v>
      </c>
      <c r="B20" s="48"/>
      <c r="C20" s="49">
        <v>43824.66</v>
      </c>
      <c r="D20" s="48" t="s">
        <v>5</v>
      </c>
      <c r="E20" s="49">
        <v>26400.400000000001</v>
      </c>
    </row>
    <row r="21" spans="1:5" s="44" customFormat="1" ht="15.75" thickBot="1" x14ac:dyDescent="0.3">
      <c r="A21" s="48" t="s">
        <v>98</v>
      </c>
      <c r="B21" s="48"/>
      <c r="C21" s="49">
        <v>50161.71</v>
      </c>
      <c r="D21" s="48" t="s">
        <v>5</v>
      </c>
      <c r="E21" s="49">
        <v>26400.9</v>
      </c>
    </row>
    <row r="22" spans="1:5" ht="15.75" thickBot="1" x14ac:dyDescent="0.3">
      <c r="A22" s="18" t="s">
        <v>15</v>
      </c>
      <c r="B22" s="23" t="e">
        <f>B23+#REF!</f>
        <v>#REF!</v>
      </c>
      <c r="C22" s="20">
        <f>C23</f>
        <v>12028.62</v>
      </c>
      <c r="D22" s="24"/>
      <c r="E22" s="25"/>
    </row>
    <row r="23" spans="1:5" s="44" customFormat="1" ht="15.75" thickBot="1" x14ac:dyDescent="0.3">
      <c r="A23" s="48" t="s">
        <v>58</v>
      </c>
      <c r="B23" s="48"/>
      <c r="C23" s="49">
        <v>12028.62</v>
      </c>
      <c r="D23" s="48" t="s">
        <v>16</v>
      </c>
      <c r="E23" s="49">
        <v>186</v>
      </c>
    </row>
    <row r="24" spans="1:5" ht="43.5" thickBot="1" x14ac:dyDescent="0.3">
      <c r="A24" s="18" t="s">
        <v>17</v>
      </c>
      <c r="B24" s="19"/>
      <c r="C24" s="20">
        <f>SUM(C25:C30)</f>
        <v>29832</v>
      </c>
      <c r="D24" s="21"/>
      <c r="E24" s="22"/>
    </row>
    <row r="25" spans="1:5" s="44" customFormat="1" ht="15.75" thickBot="1" x14ac:dyDescent="0.3">
      <c r="A25" s="48" t="s">
        <v>61</v>
      </c>
      <c r="B25" s="48"/>
      <c r="C25" s="49">
        <v>2640</v>
      </c>
      <c r="D25" s="48" t="s">
        <v>5</v>
      </c>
      <c r="E25" s="49">
        <v>26400</v>
      </c>
    </row>
    <row r="26" spans="1:5" s="44" customFormat="1" ht="15.75" thickBot="1" x14ac:dyDescent="0.3">
      <c r="A26" s="48" t="s">
        <v>62</v>
      </c>
      <c r="B26" s="48"/>
      <c r="C26" s="49">
        <v>2376</v>
      </c>
      <c r="D26" s="48" t="s">
        <v>5</v>
      </c>
      <c r="E26" s="49">
        <v>26400</v>
      </c>
    </row>
    <row r="27" spans="1:5" s="44" customFormat="1" ht="15.75" thickBot="1" x14ac:dyDescent="0.3">
      <c r="A27" s="48" t="s">
        <v>110</v>
      </c>
      <c r="B27" s="48"/>
      <c r="C27" s="49">
        <v>2376</v>
      </c>
      <c r="D27" s="48" t="s">
        <v>5</v>
      </c>
      <c r="E27" s="49">
        <v>26400</v>
      </c>
    </row>
    <row r="28" spans="1:5" s="44" customFormat="1" ht="15.75" thickBot="1" x14ac:dyDescent="0.3">
      <c r="A28" s="48" t="s">
        <v>111</v>
      </c>
      <c r="B28" s="48"/>
      <c r="C28" s="49">
        <v>2376</v>
      </c>
      <c r="D28" s="48" t="s">
        <v>5</v>
      </c>
      <c r="E28" s="49">
        <v>26400</v>
      </c>
    </row>
    <row r="29" spans="1:5" s="44" customFormat="1" ht="15.75" thickBot="1" x14ac:dyDescent="0.3">
      <c r="A29" s="48" t="s">
        <v>114</v>
      </c>
      <c r="B29" s="48"/>
      <c r="C29" s="49">
        <v>10032</v>
      </c>
      <c r="D29" s="48" t="s">
        <v>5</v>
      </c>
      <c r="E29" s="49">
        <v>26400</v>
      </c>
    </row>
    <row r="30" spans="1:5" s="44" customFormat="1" ht="15.75" thickBot="1" x14ac:dyDescent="0.3">
      <c r="A30" s="48" t="s">
        <v>115</v>
      </c>
      <c r="B30" s="48"/>
      <c r="C30" s="49">
        <v>10032</v>
      </c>
      <c r="D30" s="48" t="s">
        <v>5</v>
      </c>
      <c r="E30" s="49">
        <v>26400</v>
      </c>
    </row>
    <row r="31" spans="1:5" ht="43.5" outlineLevel="1" thickBot="1" x14ac:dyDescent="0.3">
      <c r="A31" s="18" t="s">
        <v>18</v>
      </c>
      <c r="B31" s="26"/>
      <c r="C31" s="27">
        <f>SUM(C32:C46)</f>
        <v>34657.603333333325</v>
      </c>
      <c r="D31" s="28"/>
      <c r="E31" s="28"/>
    </row>
    <row r="32" spans="1:5" s="44" customFormat="1" ht="15.75" thickBot="1" x14ac:dyDescent="0.3">
      <c r="A32" s="48" t="s">
        <v>73</v>
      </c>
      <c r="B32" s="48"/>
      <c r="C32" s="49">
        <v>209.55</v>
      </c>
      <c r="D32" s="48" t="s">
        <v>46</v>
      </c>
      <c r="E32" s="49">
        <v>1</v>
      </c>
    </row>
    <row r="33" spans="1:6" s="44" customFormat="1" ht="15.75" thickBot="1" x14ac:dyDescent="0.3">
      <c r="A33" s="48" t="s">
        <v>74</v>
      </c>
      <c r="B33" s="48"/>
      <c r="C33" s="49">
        <v>71.760000000000005</v>
      </c>
      <c r="D33" s="48" t="s">
        <v>46</v>
      </c>
      <c r="E33" s="49">
        <v>1</v>
      </c>
    </row>
    <row r="34" spans="1:6" s="44" customFormat="1" ht="15.75" thickBot="1" x14ac:dyDescent="0.3">
      <c r="A34" s="48" t="s">
        <v>47</v>
      </c>
      <c r="B34" s="48"/>
      <c r="C34" s="49">
        <v>666.76</v>
      </c>
      <c r="D34" s="48" t="s">
        <v>46</v>
      </c>
      <c r="E34" s="49">
        <v>2</v>
      </c>
    </row>
    <row r="35" spans="1:6" s="44" customFormat="1" ht="15.75" thickBot="1" x14ac:dyDescent="0.3">
      <c r="A35" s="48" t="s">
        <v>75</v>
      </c>
      <c r="B35" s="48"/>
      <c r="C35" s="49">
        <v>385.59</v>
      </c>
      <c r="D35" s="48" t="s">
        <v>46</v>
      </c>
      <c r="E35" s="49">
        <v>1</v>
      </c>
    </row>
    <row r="36" spans="1:6" s="44" customFormat="1" ht="15.75" thickBot="1" x14ac:dyDescent="0.3">
      <c r="A36" s="48" t="s">
        <v>125</v>
      </c>
      <c r="B36" s="48"/>
      <c r="C36" s="49">
        <f>6162/1.2</f>
        <v>5135</v>
      </c>
      <c r="D36" s="48" t="s">
        <v>46</v>
      </c>
      <c r="E36" s="49">
        <v>1</v>
      </c>
    </row>
    <row r="37" spans="1:6" s="44" customFormat="1" ht="15.75" thickBot="1" x14ac:dyDescent="0.3">
      <c r="A37" s="48" t="s">
        <v>126</v>
      </c>
      <c r="B37" s="48"/>
      <c r="C37" s="49">
        <f>5128/1.2</f>
        <v>4273.3333333333339</v>
      </c>
      <c r="D37" s="48" t="s">
        <v>46</v>
      </c>
      <c r="E37" s="49">
        <v>1</v>
      </c>
    </row>
    <row r="38" spans="1:6" s="44" customFormat="1" ht="15.75" thickBot="1" x14ac:dyDescent="0.3">
      <c r="A38" s="48" t="s">
        <v>126</v>
      </c>
      <c r="B38" s="48"/>
      <c r="C38" s="49">
        <f>16848/1.2</f>
        <v>14040</v>
      </c>
      <c r="D38" s="48" t="s">
        <v>46</v>
      </c>
      <c r="E38" s="49">
        <v>1</v>
      </c>
    </row>
    <row r="39" spans="1:6" s="44" customFormat="1" ht="15.75" thickBot="1" x14ac:dyDescent="0.3">
      <c r="A39" s="48" t="s">
        <v>104</v>
      </c>
      <c r="B39" s="48"/>
      <c r="C39" s="49">
        <v>1555.8</v>
      </c>
      <c r="D39" s="48" t="s">
        <v>105</v>
      </c>
      <c r="E39" s="49">
        <v>1</v>
      </c>
    </row>
    <row r="40" spans="1:6" s="44" customFormat="1" ht="15.75" thickBot="1" x14ac:dyDescent="0.3">
      <c r="A40" s="48" t="s">
        <v>106</v>
      </c>
      <c r="B40" s="48"/>
      <c r="C40" s="49">
        <v>1032.8499999999999</v>
      </c>
      <c r="D40" s="48" t="s">
        <v>107</v>
      </c>
      <c r="E40" s="49">
        <v>1</v>
      </c>
    </row>
    <row r="41" spans="1:6" s="44" customFormat="1" ht="15.75" thickBot="1" x14ac:dyDescent="0.3">
      <c r="A41" s="48" t="s">
        <v>108</v>
      </c>
      <c r="B41" s="48"/>
      <c r="C41" s="49">
        <v>2290.7800000000002</v>
      </c>
      <c r="D41" s="48" t="s">
        <v>46</v>
      </c>
      <c r="E41" s="49">
        <v>1</v>
      </c>
    </row>
    <row r="42" spans="1:6" s="44" customFormat="1" ht="15.75" thickBot="1" x14ac:dyDescent="0.3">
      <c r="A42" s="48" t="s">
        <v>109</v>
      </c>
      <c r="B42" s="48"/>
      <c r="C42" s="49">
        <v>3274.84</v>
      </c>
      <c r="D42" s="48" t="s">
        <v>46</v>
      </c>
      <c r="E42" s="49">
        <v>2</v>
      </c>
    </row>
    <row r="43" spans="1:6" s="44" customFormat="1" ht="15.75" thickBot="1" x14ac:dyDescent="0.3">
      <c r="A43" s="48" t="s">
        <v>79</v>
      </c>
      <c r="B43" s="48"/>
      <c r="C43" s="49">
        <v>196.2</v>
      </c>
      <c r="D43" s="48" t="s">
        <v>46</v>
      </c>
      <c r="E43" s="49">
        <v>1</v>
      </c>
    </row>
    <row r="44" spans="1:6" s="44" customFormat="1" ht="15.75" thickBot="1" x14ac:dyDescent="0.3">
      <c r="A44" s="48" t="s">
        <v>51</v>
      </c>
      <c r="B44" s="48"/>
      <c r="C44" s="49">
        <v>373.68</v>
      </c>
      <c r="D44" s="48" t="s">
        <v>5</v>
      </c>
      <c r="E44" s="49">
        <v>3</v>
      </c>
    </row>
    <row r="45" spans="1:6" s="44" customFormat="1" ht="15.75" thickBot="1" x14ac:dyDescent="0.3">
      <c r="A45" s="48" t="s">
        <v>59</v>
      </c>
      <c r="B45" s="48"/>
      <c r="C45" s="49">
        <v>592.27</v>
      </c>
      <c r="D45" s="48" t="s">
        <v>60</v>
      </c>
      <c r="E45" s="49">
        <v>1</v>
      </c>
    </row>
    <row r="46" spans="1:6" s="44" customFormat="1" ht="15.75" thickBot="1" x14ac:dyDescent="0.3">
      <c r="A46" s="48" t="s">
        <v>69</v>
      </c>
      <c r="B46" s="48"/>
      <c r="C46" s="49">
        <v>559.19000000000005</v>
      </c>
      <c r="D46" s="48" t="s">
        <v>46</v>
      </c>
      <c r="E46" s="49">
        <v>1</v>
      </c>
    </row>
    <row r="47" spans="1:6" ht="43.5" thickBot="1" x14ac:dyDescent="0.3">
      <c r="A47" s="18" t="s">
        <v>19</v>
      </c>
      <c r="B47" s="19">
        <f>SUM(B48:B67)</f>
        <v>0</v>
      </c>
      <c r="C47" s="20">
        <f>SUM(C48:C74)</f>
        <v>372521.91333333339</v>
      </c>
      <c r="D47" s="21"/>
      <c r="E47" s="22"/>
      <c r="F47" s="29" t="s">
        <v>4</v>
      </c>
    </row>
    <row r="48" spans="1:6" s="44" customFormat="1" ht="15.75" thickBot="1" x14ac:dyDescent="0.3">
      <c r="A48" s="48" t="s">
        <v>70</v>
      </c>
      <c r="B48" s="48"/>
      <c r="C48" s="49">
        <v>958.06</v>
      </c>
      <c r="D48" s="48" t="s">
        <v>46</v>
      </c>
      <c r="E48" s="49">
        <v>1</v>
      </c>
    </row>
    <row r="49" spans="1:5" s="44" customFormat="1" ht="15.75" thickBot="1" x14ac:dyDescent="0.3">
      <c r="A49" s="48" t="s">
        <v>71</v>
      </c>
      <c r="B49" s="48"/>
      <c r="C49" s="49">
        <v>408.78</v>
      </c>
      <c r="D49" s="48" t="s">
        <v>46</v>
      </c>
      <c r="E49" s="49">
        <v>1</v>
      </c>
    </row>
    <row r="50" spans="1:5" s="44" customFormat="1" ht="15.75" thickBot="1" x14ac:dyDescent="0.3">
      <c r="A50" s="48" t="s">
        <v>72</v>
      </c>
      <c r="B50" s="48"/>
      <c r="C50" s="49">
        <v>47384.17</v>
      </c>
      <c r="D50" s="48" t="s">
        <v>40</v>
      </c>
      <c r="E50" s="49">
        <v>1</v>
      </c>
    </row>
    <row r="51" spans="1:5" s="44" customFormat="1" ht="15.75" thickBot="1" x14ac:dyDescent="0.3">
      <c r="A51" s="48" t="s">
        <v>67</v>
      </c>
      <c r="B51" s="48"/>
      <c r="C51" s="49">
        <v>491.52</v>
      </c>
      <c r="D51" s="48" t="s">
        <v>68</v>
      </c>
      <c r="E51" s="49">
        <v>1</v>
      </c>
    </row>
    <row r="52" spans="1:5" s="44" customFormat="1" ht="15.75" thickBot="1" x14ac:dyDescent="0.3">
      <c r="A52" s="48" t="s">
        <v>20</v>
      </c>
      <c r="B52" s="48"/>
      <c r="C52" s="49">
        <v>1618.72</v>
      </c>
      <c r="D52" s="48" t="s">
        <v>21</v>
      </c>
      <c r="E52" s="49">
        <v>2</v>
      </c>
    </row>
    <row r="53" spans="1:5" s="44" customFormat="1" ht="15.75" thickBot="1" x14ac:dyDescent="0.3">
      <c r="A53" s="48" t="s">
        <v>78</v>
      </c>
      <c r="B53" s="48"/>
      <c r="C53" s="49">
        <v>3825.97</v>
      </c>
      <c r="D53" s="48" t="s">
        <v>46</v>
      </c>
      <c r="E53" s="49">
        <v>1</v>
      </c>
    </row>
    <row r="54" spans="1:5" s="44" customFormat="1" ht="15.75" thickBot="1" x14ac:dyDescent="0.3">
      <c r="A54" s="48" t="s">
        <v>48</v>
      </c>
      <c r="B54" s="48"/>
      <c r="C54" s="49">
        <v>1907.15</v>
      </c>
      <c r="D54" s="48" t="s">
        <v>40</v>
      </c>
      <c r="E54" s="49">
        <v>5</v>
      </c>
    </row>
    <row r="55" spans="1:5" s="44" customFormat="1" ht="15.75" thickBot="1" x14ac:dyDescent="0.3">
      <c r="A55" s="48" t="s">
        <v>80</v>
      </c>
      <c r="B55" s="48"/>
      <c r="C55" s="49">
        <v>1117.43</v>
      </c>
      <c r="D55" s="48" t="s">
        <v>46</v>
      </c>
      <c r="E55" s="49">
        <v>1</v>
      </c>
    </row>
    <row r="56" spans="1:5" s="44" customFormat="1" ht="15.75" thickBot="1" x14ac:dyDescent="0.3">
      <c r="A56" s="48" t="s">
        <v>49</v>
      </c>
      <c r="B56" s="48"/>
      <c r="C56" s="49">
        <v>16305.12</v>
      </c>
      <c r="D56" s="48" t="s">
        <v>6</v>
      </c>
      <c r="E56" s="49">
        <v>117</v>
      </c>
    </row>
    <row r="57" spans="1:5" s="44" customFormat="1" ht="15.75" thickBot="1" x14ac:dyDescent="0.3">
      <c r="A57" s="48" t="s">
        <v>49</v>
      </c>
      <c r="B57" s="48"/>
      <c r="C57" s="49">
        <v>2090.4</v>
      </c>
      <c r="D57" s="48" t="s">
        <v>6</v>
      </c>
      <c r="E57" s="49">
        <v>15</v>
      </c>
    </row>
    <row r="58" spans="1:5" s="44" customFormat="1" ht="15.75" thickBot="1" x14ac:dyDescent="0.3">
      <c r="A58" s="48" t="s">
        <v>34</v>
      </c>
      <c r="B58" s="48"/>
      <c r="C58" s="49">
        <v>530.1</v>
      </c>
      <c r="D58" s="48" t="s">
        <v>46</v>
      </c>
      <c r="E58" s="49">
        <v>2</v>
      </c>
    </row>
    <row r="59" spans="1:5" s="44" customFormat="1" ht="15.75" thickBot="1" x14ac:dyDescent="0.3">
      <c r="A59" s="48" t="s">
        <v>81</v>
      </c>
      <c r="B59" s="48"/>
      <c r="C59" s="49">
        <f>302596/1.2</f>
        <v>252163.33333333334</v>
      </c>
      <c r="D59" s="48" t="s">
        <v>82</v>
      </c>
      <c r="E59" s="49">
        <v>1</v>
      </c>
    </row>
    <row r="60" spans="1:5" s="44" customFormat="1" ht="15.75" thickBot="1" x14ac:dyDescent="0.3">
      <c r="A60" s="48" t="s">
        <v>83</v>
      </c>
      <c r="B60" s="48"/>
      <c r="C60" s="49">
        <v>1845.25</v>
      </c>
      <c r="D60" s="48" t="s">
        <v>46</v>
      </c>
      <c r="E60" s="49">
        <v>5</v>
      </c>
    </row>
    <row r="61" spans="1:5" s="44" customFormat="1" ht="15.75" thickBot="1" x14ac:dyDescent="0.3">
      <c r="A61" s="48" t="s">
        <v>84</v>
      </c>
      <c r="B61" s="48"/>
      <c r="C61" s="49">
        <v>1962</v>
      </c>
      <c r="D61" s="48" t="s">
        <v>85</v>
      </c>
      <c r="E61" s="49">
        <v>12</v>
      </c>
    </row>
    <row r="62" spans="1:5" s="44" customFormat="1" ht="15.75" thickBot="1" x14ac:dyDescent="0.3">
      <c r="A62" s="48" t="s">
        <v>50</v>
      </c>
      <c r="B62" s="48"/>
      <c r="C62" s="49">
        <v>6251.4</v>
      </c>
      <c r="D62" s="48" t="s">
        <v>6</v>
      </c>
      <c r="E62" s="49">
        <v>20</v>
      </c>
    </row>
    <row r="63" spans="1:5" s="44" customFormat="1" ht="15.75" thickBot="1" x14ac:dyDescent="0.3">
      <c r="A63" s="48" t="s">
        <v>86</v>
      </c>
      <c r="B63" s="48"/>
      <c r="C63" s="49">
        <v>1092.8599999999999</v>
      </c>
      <c r="D63" s="48" t="s">
        <v>46</v>
      </c>
      <c r="E63" s="49">
        <v>2</v>
      </c>
    </row>
    <row r="64" spans="1:5" s="44" customFormat="1" ht="15.75" thickBot="1" x14ac:dyDescent="0.3">
      <c r="A64" s="48" t="s">
        <v>87</v>
      </c>
      <c r="B64" s="48"/>
      <c r="C64" s="49">
        <v>1305.03</v>
      </c>
      <c r="D64" s="48" t="s">
        <v>46</v>
      </c>
      <c r="E64" s="49">
        <v>3</v>
      </c>
    </row>
    <row r="65" spans="1:5" s="44" customFormat="1" ht="15.75" thickBot="1" x14ac:dyDescent="0.3">
      <c r="A65" s="48" t="s">
        <v>88</v>
      </c>
      <c r="B65" s="48"/>
      <c r="C65" s="49">
        <v>617.09</v>
      </c>
      <c r="D65" s="48" t="s">
        <v>46</v>
      </c>
      <c r="E65" s="49">
        <v>1</v>
      </c>
    </row>
    <row r="66" spans="1:5" s="44" customFormat="1" ht="15.75" thickBot="1" x14ac:dyDescent="0.3">
      <c r="A66" s="48" t="s">
        <v>89</v>
      </c>
      <c r="B66" s="48"/>
      <c r="C66" s="49">
        <v>821.48</v>
      </c>
      <c r="D66" s="48" t="s">
        <v>46</v>
      </c>
      <c r="E66" s="49">
        <v>4</v>
      </c>
    </row>
    <row r="67" spans="1:5" s="44" customFormat="1" ht="15.75" thickBot="1" x14ac:dyDescent="0.3">
      <c r="A67" s="48" t="s">
        <v>90</v>
      </c>
      <c r="B67" s="48"/>
      <c r="C67" s="49">
        <v>6945</v>
      </c>
      <c r="D67" s="48" t="s">
        <v>21</v>
      </c>
      <c r="E67" s="49">
        <v>10</v>
      </c>
    </row>
    <row r="68" spans="1:5" s="44" customFormat="1" ht="15.75" thickBot="1" x14ac:dyDescent="0.3">
      <c r="A68" s="48" t="s">
        <v>91</v>
      </c>
      <c r="B68" s="48"/>
      <c r="C68" s="49">
        <v>2166.54</v>
      </c>
      <c r="D68" s="48" t="s">
        <v>46</v>
      </c>
      <c r="E68" s="49">
        <v>2</v>
      </c>
    </row>
    <row r="69" spans="1:5" s="44" customFormat="1" ht="15.75" thickBot="1" x14ac:dyDescent="0.3">
      <c r="A69" s="48" t="s">
        <v>92</v>
      </c>
      <c r="B69" s="48"/>
      <c r="C69" s="49">
        <v>1578</v>
      </c>
      <c r="D69" s="48" t="s">
        <v>6</v>
      </c>
      <c r="E69" s="49">
        <v>2</v>
      </c>
    </row>
    <row r="70" spans="1:5" s="44" customFormat="1" ht="15.75" thickBot="1" x14ac:dyDescent="0.3">
      <c r="A70" s="48" t="s">
        <v>101</v>
      </c>
      <c r="B70" s="48"/>
      <c r="C70" s="49">
        <v>725.48</v>
      </c>
      <c r="D70" s="48" t="s">
        <v>21</v>
      </c>
      <c r="E70" s="49">
        <v>1</v>
      </c>
    </row>
    <row r="71" spans="1:5" s="44" customFormat="1" ht="15.75" thickBot="1" x14ac:dyDescent="0.3">
      <c r="A71" s="48" t="s">
        <v>31</v>
      </c>
      <c r="B71" s="48"/>
      <c r="C71" s="49">
        <v>171.34</v>
      </c>
      <c r="D71" s="48" t="s">
        <v>46</v>
      </c>
      <c r="E71" s="49">
        <v>1</v>
      </c>
    </row>
    <row r="72" spans="1:5" s="44" customFormat="1" ht="15.75" thickBot="1" x14ac:dyDescent="0.3">
      <c r="A72" s="48" t="s">
        <v>112</v>
      </c>
      <c r="B72" s="48"/>
      <c r="C72" s="49">
        <v>2886.2</v>
      </c>
      <c r="D72" s="48" t="s">
        <v>21</v>
      </c>
      <c r="E72" s="49">
        <v>2</v>
      </c>
    </row>
    <row r="73" spans="1:5" s="44" customFormat="1" ht="15.75" thickBot="1" x14ac:dyDescent="0.3">
      <c r="A73" s="48" t="s">
        <v>112</v>
      </c>
      <c r="B73" s="48"/>
      <c r="C73" s="49">
        <v>2876.19</v>
      </c>
      <c r="D73" s="48" t="s">
        <v>113</v>
      </c>
      <c r="E73" s="49">
        <v>1</v>
      </c>
    </row>
    <row r="74" spans="1:5" s="44" customFormat="1" ht="15.75" thickBot="1" x14ac:dyDescent="0.3">
      <c r="A74" s="48" t="s">
        <v>38</v>
      </c>
      <c r="B74" s="48"/>
      <c r="C74" s="49">
        <v>12477.3</v>
      </c>
      <c r="D74" s="48" t="s">
        <v>39</v>
      </c>
      <c r="E74" s="49">
        <v>22</v>
      </c>
    </row>
    <row r="75" spans="1:5" ht="28.5" x14ac:dyDescent="0.25">
      <c r="A75" s="18" t="s">
        <v>22</v>
      </c>
      <c r="B75" s="19" t="e">
        <f>#REF!+#REF!</f>
        <v>#REF!</v>
      </c>
      <c r="C75" s="20">
        <v>0</v>
      </c>
      <c r="D75" s="21"/>
      <c r="E75" s="22"/>
    </row>
    <row r="76" spans="1:5" ht="28.5" x14ac:dyDescent="0.25">
      <c r="A76" s="18" t="s">
        <v>23</v>
      </c>
      <c r="B76" s="19" t="e">
        <f>SUM(#REF!)</f>
        <v>#REF!</v>
      </c>
      <c r="C76" s="20">
        <v>0</v>
      </c>
      <c r="D76" s="21"/>
      <c r="E76" s="22"/>
    </row>
    <row r="77" spans="1:5" ht="28.5" x14ac:dyDescent="0.25">
      <c r="A77" s="18" t="s">
        <v>24</v>
      </c>
      <c r="B77" s="19" t="e">
        <f>#REF!</f>
        <v>#REF!</v>
      </c>
      <c r="C77" s="20">
        <v>0</v>
      </c>
      <c r="D77" s="21"/>
      <c r="E77" s="22"/>
    </row>
    <row r="78" spans="1:5" ht="28.5" x14ac:dyDescent="0.25">
      <c r="A78" s="18" t="s">
        <v>25</v>
      </c>
      <c r="B78" s="19" t="e">
        <f>#REF!+#REF!</f>
        <v>#REF!</v>
      </c>
      <c r="C78" s="20">
        <v>0</v>
      </c>
      <c r="D78" s="21"/>
      <c r="E78" s="22"/>
    </row>
    <row r="79" spans="1:5" ht="29.25" thickBot="1" x14ac:dyDescent="0.3">
      <c r="A79" s="18" t="s">
        <v>26</v>
      </c>
      <c r="B79" s="19" t="e">
        <f>#REF!</f>
        <v>#REF!</v>
      </c>
      <c r="C79" s="20">
        <f>C80+C81</f>
        <v>12672</v>
      </c>
      <c r="D79" s="21"/>
      <c r="E79" s="22"/>
    </row>
    <row r="80" spans="1:5" s="44" customFormat="1" ht="15.75" thickBot="1" x14ac:dyDescent="0.3">
      <c r="A80" s="48" t="s">
        <v>95</v>
      </c>
      <c r="B80" s="48"/>
      <c r="C80" s="49">
        <v>6072</v>
      </c>
      <c r="D80" s="48" t="s">
        <v>5</v>
      </c>
      <c r="E80" s="49">
        <v>26400</v>
      </c>
    </row>
    <row r="81" spans="1:5" s="44" customFormat="1" ht="15.75" thickBot="1" x14ac:dyDescent="0.3">
      <c r="A81" s="48" t="s">
        <v>96</v>
      </c>
      <c r="B81" s="48"/>
      <c r="C81" s="49">
        <v>6600</v>
      </c>
      <c r="D81" s="48" t="s">
        <v>5</v>
      </c>
      <c r="E81" s="49">
        <v>26400</v>
      </c>
    </row>
    <row r="82" spans="1:5" ht="29.25" thickBot="1" x14ac:dyDescent="0.3">
      <c r="A82" s="18" t="s">
        <v>27</v>
      </c>
      <c r="B82" s="19" t="e">
        <f>B83+#REF!</f>
        <v>#REF!</v>
      </c>
      <c r="C82" s="20">
        <f>C83+C84</f>
        <v>49104</v>
      </c>
      <c r="D82" s="21"/>
      <c r="E82" s="22"/>
    </row>
    <row r="83" spans="1:5" s="44" customFormat="1" ht="15.75" thickBot="1" x14ac:dyDescent="0.3">
      <c r="A83" s="48" t="s">
        <v>93</v>
      </c>
      <c r="B83" s="48"/>
      <c r="C83" s="49">
        <v>23760</v>
      </c>
      <c r="D83" s="48" t="s">
        <v>6</v>
      </c>
      <c r="E83" s="49">
        <v>26400</v>
      </c>
    </row>
    <row r="84" spans="1:5" s="44" customFormat="1" ht="15.75" thickBot="1" x14ac:dyDescent="0.3">
      <c r="A84" s="48" t="s">
        <v>94</v>
      </c>
      <c r="B84" s="48"/>
      <c r="C84" s="49">
        <v>25344</v>
      </c>
      <c r="D84" s="48" t="s">
        <v>5</v>
      </c>
      <c r="E84" s="49">
        <v>26400</v>
      </c>
    </row>
    <row r="85" spans="1:5" ht="43.5" thickBot="1" x14ac:dyDescent="0.3">
      <c r="A85" s="18" t="s">
        <v>28</v>
      </c>
      <c r="B85" s="19" t="e">
        <f>#REF!</f>
        <v>#REF!</v>
      </c>
      <c r="C85" s="20">
        <f>SUM(C86:C88)</f>
        <v>11571.2</v>
      </c>
      <c r="D85" s="21"/>
      <c r="E85" s="22"/>
    </row>
    <row r="86" spans="1:5" s="44" customFormat="1" ht="15.75" thickBot="1" x14ac:dyDescent="0.3">
      <c r="A86" s="48" t="s">
        <v>63</v>
      </c>
      <c r="B86" s="48"/>
      <c r="C86" s="49">
        <v>3288.3</v>
      </c>
      <c r="D86" s="48" t="s">
        <v>5</v>
      </c>
      <c r="E86" s="49">
        <v>1130</v>
      </c>
    </row>
    <row r="87" spans="1:5" s="44" customFormat="1" ht="15.75" thickBot="1" x14ac:dyDescent="0.3">
      <c r="A87" s="48" t="s">
        <v>65</v>
      </c>
      <c r="B87" s="48"/>
      <c r="C87" s="49">
        <v>1695</v>
      </c>
      <c r="D87" s="48" t="s">
        <v>5</v>
      </c>
      <c r="E87" s="49">
        <v>1130</v>
      </c>
    </row>
    <row r="88" spans="1:5" s="44" customFormat="1" ht="15.75" thickBot="1" x14ac:dyDescent="0.3">
      <c r="A88" s="48" t="s">
        <v>66</v>
      </c>
      <c r="B88" s="48"/>
      <c r="C88" s="49">
        <v>6587.9</v>
      </c>
      <c r="D88" s="48" t="s">
        <v>5</v>
      </c>
      <c r="E88" s="49">
        <v>1130</v>
      </c>
    </row>
    <row r="89" spans="1:5" ht="57.75" thickBot="1" x14ac:dyDescent="0.3">
      <c r="A89" s="18" t="s">
        <v>29</v>
      </c>
      <c r="B89" s="19">
        <f>SUM(B94:B94)</f>
        <v>0</v>
      </c>
      <c r="C89" s="20">
        <f>SUM(C90:C94)</f>
        <v>115558.95999999999</v>
      </c>
      <c r="D89" s="21"/>
      <c r="E89" s="22"/>
    </row>
    <row r="90" spans="1:5" s="44" customFormat="1" ht="15.75" thickBot="1" x14ac:dyDescent="0.3">
      <c r="A90" s="48" t="s">
        <v>76</v>
      </c>
      <c r="B90" s="48"/>
      <c r="C90" s="49">
        <v>448.8</v>
      </c>
      <c r="D90" s="48" t="s">
        <v>5</v>
      </c>
      <c r="E90" s="49">
        <v>26400</v>
      </c>
    </row>
    <row r="91" spans="1:5" s="44" customFormat="1" ht="15.75" thickBot="1" x14ac:dyDescent="0.3">
      <c r="A91" s="48" t="s">
        <v>77</v>
      </c>
      <c r="B91" s="48"/>
      <c r="C91" s="49">
        <v>448.8</v>
      </c>
      <c r="D91" s="48" t="s">
        <v>5</v>
      </c>
      <c r="E91" s="49">
        <v>26400</v>
      </c>
    </row>
    <row r="92" spans="1:5" s="44" customFormat="1" ht="15.75" thickBot="1" x14ac:dyDescent="0.3">
      <c r="A92" s="48" t="s">
        <v>99</v>
      </c>
      <c r="B92" s="48"/>
      <c r="C92" s="49">
        <v>60855.31</v>
      </c>
      <c r="D92" s="48" t="s">
        <v>5</v>
      </c>
      <c r="E92" s="49">
        <v>24838.9</v>
      </c>
    </row>
    <row r="93" spans="1:5" s="44" customFormat="1" ht="15.75" thickBot="1" x14ac:dyDescent="0.3">
      <c r="A93" s="48" t="s">
        <v>100</v>
      </c>
      <c r="B93" s="48"/>
      <c r="C93" s="49">
        <v>53644.36</v>
      </c>
      <c r="D93" s="48" t="s">
        <v>5</v>
      </c>
      <c r="E93" s="49">
        <v>19507.04</v>
      </c>
    </row>
    <row r="94" spans="1:5" s="44" customFormat="1" ht="15.75" thickBot="1" x14ac:dyDescent="0.3">
      <c r="A94" s="48" t="s">
        <v>64</v>
      </c>
      <c r="B94" s="48"/>
      <c r="C94" s="49">
        <v>161.69</v>
      </c>
      <c r="D94" s="48" t="s">
        <v>46</v>
      </c>
      <c r="E94" s="49">
        <v>1</v>
      </c>
    </row>
    <row r="95" spans="1:5" x14ac:dyDescent="0.25">
      <c r="A95" s="18" t="s">
        <v>30</v>
      </c>
      <c r="B95" s="19">
        <f>B96</f>
        <v>4983.0508474576272</v>
      </c>
      <c r="C95" s="20">
        <f>C96</f>
        <v>5880</v>
      </c>
      <c r="D95" s="21"/>
      <c r="E95" s="22"/>
    </row>
    <row r="96" spans="1:5" ht="30" x14ac:dyDescent="0.25">
      <c r="A96" s="30" t="s">
        <v>8</v>
      </c>
      <c r="B96" s="23">
        <f>C96/1.18</f>
        <v>4983.0508474576272</v>
      </c>
      <c r="C96" s="31">
        <f>E96*5*12</f>
        <v>5880</v>
      </c>
      <c r="D96" s="32" t="s">
        <v>7</v>
      </c>
      <c r="E96" s="24">
        <v>98</v>
      </c>
    </row>
    <row r="97" spans="1:7" x14ac:dyDescent="0.25">
      <c r="A97" s="33" t="s">
        <v>121</v>
      </c>
      <c r="B97" s="34" t="e">
        <f>B16+B19+B22+#REF!+B47+B75+B76+B77+B78+B79+B82+B85+B89+B95</f>
        <v>#REF!</v>
      </c>
      <c r="C97" s="20">
        <f>C16+C19+C22+C24+C31+C47+C75+C76+C77+C78+C79+C82+C85+C89</f>
        <v>944980.66666666663</v>
      </c>
      <c r="D97" s="35" t="s">
        <v>54</v>
      </c>
      <c r="E97" s="22"/>
      <c r="G97" s="36"/>
    </row>
    <row r="98" spans="1:7" x14ac:dyDescent="0.25">
      <c r="A98" s="33" t="s">
        <v>122</v>
      </c>
      <c r="B98" s="37"/>
      <c r="C98" s="20">
        <f>C97*1.2+C95</f>
        <v>1139856.7999999998</v>
      </c>
      <c r="D98" s="35" t="s">
        <v>54</v>
      </c>
      <c r="E98" s="22"/>
    </row>
    <row r="99" spans="1:7" x14ac:dyDescent="0.25">
      <c r="A99" s="33" t="s">
        <v>123</v>
      </c>
      <c r="B99" s="37"/>
      <c r="C99" s="20">
        <f>C5+C8-C98</f>
        <v>284742.25000000023</v>
      </c>
      <c r="D99" s="35" t="s">
        <v>54</v>
      </c>
      <c r="E99" s="22"/>
    </row>
    <row r="100" spans="1:7" ht="28.5" x14ac:dyDescent="0.25">
      <c r="A100" s="18" t="s">
        <v>124</v>
      </c>
      <c r="B100" s="37"/>
      <c r="C100" s="20">
        <f>C99+C7</f>
        <v>506870.58000000007</v>
      </c>
      <c r="D100" s="35" t="s">
        <v>54</v>
      </c>
      <c r="E100" s="38"/>
    </row>
    <row r="101" spans="1:7" x14ac:dyDescent="0.25">
      <c r="A101" s="33" t="s">
        <v>55</v>
      </c>
      <c r="B101" s="37">
        <v>125000</v>
      </c>
      <c r="C101" s="20"/>
      <c r="D101" s="35" t="s">
        <v>54</v>
      </c>
      <c r="E101" s="38"/>
    </row>
  </sheetData>
  <mergeCells count="4">
    <mergeCell ref="A1:E1"/>
    <mergeCell ref="A15:E15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opLeftCell="A40" workbookViewId="0">
      <selection activeCell="D74" sqref="D74"/>
    </sheetView>
  </sheetViews>
  <sheetFormatPr defaultRowHeight="15" x14ac:dyDescent="0.25"/>
  <cols>
    <col min="1" max="1" width="70.5703125" style="44" customWidth="1"/>
    <col min="2" max="2" width="70.5703125" style="44" hidden="1" customWidth="1"/>
    <col min="3" max="3" width="12.5703125" style="44" customWidth="1"/>
    <col min="4" max="4" width="20.5703125" style="44" customWidth="1"/>
    <col min="5" max="5" width="12.5703125" style="44" customWidth="1"/>
    <col min="6" max="16384" width="9.140625" style="44"/>
  </cols>
  <sheetData>
    <row r="2" spans="1:5" x14ac:dyDescent="0.25">
      <c r="A2" s="44" t="s">
        <v>56</v>
      </c>
    </row>
    <row r="3" spans="1:5" x14ac:dyDescent="0.25">
      <c r="A3" s="44" t="s">
        <v>44</v>
      </c>
    </row>
    <row r="4" spans="1:5" ht="15.75" thickBot="1" x14ac:dyDescent="0.3"/>
    <row r="5" spans="1:5" ht="15.75" thickBot="1" x14ac:dyDescent="0.3">
      <c r="A5" s="45" t="s">
        <v>43</v>
      </c>
      <c r="B5" s="45"/>
      <c r="C5" s="45" t="s">
        <v>57</v>
      </c>
      <c r="D5" s="45" t="s">
        <v>42</v>
      </c>
      <c r="E5" s="45" t="s">
        <v>41</v>
      </c>
    </row>
    <row r="6" spans="1:5" s="46" customFormat="1" ht="15.75" thickBot="1" x14ac:dyDescent="0.3">
      <c r="A6" s="51" t="s">
        <v>58</v>
      </c>
      <c r="B6" s="51"/>
      <c r="C6" s="52">
        <v>12028.62</v>
      </c>
      <c r="D6" s="51" t="s">
        <v>16</v>
      </c>
      <c r="E6" s="52">
        <v>186</v>
      </c>
    </row>
    <row r="7" spans="1:5" s="46" customFormat="1" ht="15.75" thickBot="1" x14ac:dyDescent="0.3">
      <c r="A7" s="51" t="s">
        <v>38</v>
      </c>
      <c r="B7" s="51"/>
      <c r="C7" s="52">
        <v>12477.3</v>
      </c>
      <c r="D7" s="51" t="s">
        <v>39</v>
      </c>
      <c r="E7" s="52">
        <v>22</v>
      </c>
    </row>
    <row r="8" spans="1:5" s="46" customFormat="1" ht="15.75" thickBot="1" x14ac:dyDescent="0.3">
      <c r="A8" s="51" t="s">
        <v>59</v>
      </c>
      <c r="B8" s="51"/>
      <c r="C8" s="52">
        <v>592.27</v>
      </c>
      <c r="D8" s="51" t="s">
        <v>60</v>
      </c>
      <c r="E8" s="52">
        <v>1</v>
      </c>
    </row>
    <row r="9" spans="1:5" s="46" customFormat="1" ht="15.75" thickBot="1" x14ac:dyDescent="0.3">
      <c r="A9" s="51" t="s">
        <v>61</v>
      </c>
      <c r="B9" s="51"/>
      <c r="C9" s="52">
        <v>2640</v>
      </c>
      <c r="D9" s="51" t="s">
        <v>5</v>
      </c>
      <c r="E9" s="52">
        <v>26400</v>
      </c>
    </row>
    <row r="10" spans="1:5" s="46" customFormat="1" ht="15.75" thickBot="1" x14ac:dyDescent="0.3">
      <c r="A10" s="51" t="s">
        <v>62</v>
      </c>
      <c r="B10" s="51"/>
      <c r="C10" s="52">
        <v>2376</v>
      </c>
      <c r="D10" s="51" t="s">
        <v>5</v>
      </c>
      <c r="E10" s="52">
        <v>26400</v>
      </c>
    </row>
    <row r="11" spans="1:5" s="46" customFormat="1" ht="15.75" thickBot="1" x14ac:dyDescent="0.3">
      <c r="A11" s="51" t="s">
        <v>63</v>
      </c>
      <c r="B11" s="51"/>
      <c r="C11" s="52">
        <v>3288.3</v>
      </c>
      <c r="D11" s="51" t="s">
        <v>5</v>
      </c>
      <c r="E11" s="52">
        <v>1130</v>
      </c>
    </row>
    <row r="12" spans="1:5" s="46" customFormat="1" ht="15.75" thickBot="1" x14ac:dyDescent="0.3">
      <c r="A12" s="51" t="s">
        <v>64</v>
      </c>
      <c r="B12" s="51"/>
      <c r="C12" s="52">
        <v>161.69</v>
      </c>
      <c r="D12" s="51" t="s">
        <v>46</v>
      </c>
      <c r="E12" s="52">
        <v>1</v>
      </c>
    </row>
    <row r="13" spans="1:5" s="46" customFormat="1" ht="15.75" thickBot="1" x14ac:dyDescent="0.3">
      <c r="A13" s="51" t="s">
        <v>65</v>
      </c>
      <c r="B13" s="51"/>
      <c r="C13" s="52">
        <v>1695</v>
      </c>
      <c r="D13" s="51" t="s">
        <v>5</v>
      </c>
      <c r="E13" s="52">
        <v>1130</v>
      </c>
    </row>
    <row r="14" spans="1:5" s="46" customFormat="1" ht="15.75" thickBot="1" x14ac:dyDescent="0.3">
      <c r="A14" s="51" t="s">
        <v>66</v>
      </c>
      <c r="B14" s="51"/>
      <c r="C14" s="52">
        <v>6587.9</v>
      </c>
      <c r="D14" s="51" t="s">
        <v>5</v>
      </c>
      <c r="E14" s="52">
        <v>1130</v>
      </c>
    </row>
    <row r="15" spans="1:5" s="46" customFormat="1" ht="15.75" thickBot="1" x14ac:dyDescent="0.3">
      <c r="A15" s="51" t="s">
        <v>67</v>
      </c>
      <c r="B15" s="51"/>
      <c r="C15" s="52">
        <v>491.52</v>
      </c>
      <c r="D15" s="51" t="s">
        <v>68</v>
      </c>
      <c r="E15" s="52">
        <v>1</v>
      </c>
    </row>
    <row r="16" spans="1:5" s="46" customFormat="1" ht="15.75" thickBot="1" x14ac:dyDescent="0.3">
      <c r="A16" s="51" t="s">
        <v>20</v>
      </c>
      <c r="B16" s="51"/>
      <c r="C16" s="52">
        <v>1618.72</v>
      </c>
      <c r="D16" s="51" t="s">
        <v>21</v>
      </c>
      <c r="E16" s="52">
        <v>2</v>
      </c>
    </row>
    <row r="17" spans="1:5" s="46" customFormat="1" ht="15.75" thickBot="1" x14ac:dyDescent="0.3">
      <c r="A17" s="51" t="s">
        <v>69</v>
      </c>
      <c r="B17" s="51"/>
      <c r="C17" s="52">
        <v>559.19000000000005</v>
      </c>
      <c r="D17" s="51" t="s">
        <v>46</v>
      </c>
      <c r="E17" s="52">
        <v>1</v>
      </c>
    </row>
    <row r="18" spans="1:5" s="46" customFormat="1" ht="15.75" thickBot="1" x14ac:dyDescent="0.3">
      <c r="A18" s="51" t="s">
        <v>70</v>
      </c>
      <c r="B18" s="51"/>
      <c r="C18" s="52">
        <v>958.06</v>
      </c>
      <c r="D18" s="51" t="s">
        <v>46</v>
      </c>
      <c r="E18" s="52">
        <v>1</v>
      </c>
    </row>
    <row r="19" spans="1:5" s="46" customFormat="1" ht="15.75" thickBot="1" x14ac:dyDescent="0.3">
      <c r="A19" s="51" t="s">
        <v>71</v>
      </c>
      <c r="B19" s="51"/>
      <c r="C19" s="52">
        <v>408.78</v>
      </c>
      <c r="D19" s="51" t="s">
        <v>46</v>
      </c>
      <c r="E19" s="52">
        <v>1</v>
      </c>
    </row>
    <row r="20" spans="1:5" s="46" customFormat="1" ht="15.75" thickBot="1" x14ac:dyDescent="0.3">
      <c r="A20" s="51" t="s">
        <v>72</v>
      </c>
      <c r="B20" s="51"/>
      <c r="C20" s="52">
        <v>47384.17</v>
      </c>
      <c r="D20" s="51" t="s">
        <v>40</v>
      </c>
      <c r="E20" s="52">
        <v>1</v>
      </c>
    </row>
    <row r="21" spans="1:5" s="46" customFormat="1" ht="15.75" thickBot="1" x14ac:dyDescent="0.3">
      <c r="A21" s="51" t="s">
        <v>73</v>
      </c>
      <c r="B21" s="51"/>
      <c r="C21" s="52">
        <v>209.55</v>
      </c>
      <c r="D21" s="51" t="s">
        <v>46</v>
      </c>
      <c r="E21" s="52">
        <v>1</v>
      </c>
    </row>
    <row r="22" spans="1:5" s="46" customFormat="1" ht="15.75" thickBot="1" x14ac:dyDescent="0.3">
      <c r="A22" s="51" t="s">
        <v>74</v>
      </c>
      <c r="B22" s="51"/>
      <c r="C22" s="52">
        <v>71.760000000000005</v>
      </c>
      <c r="D22" s="51" t="s">
        <v>46</v>
      </c>
      <c r="E22" s="52">
        <v>1</v>
      </c>
    </row>
    <row r="23" spans="1:5" s="46" customFormat="1" ht="15.75" thickBot="1" x14ac:dyDescent="0.3">
      <c r="A23" s="51" t="s">
        <v>47</v>
      </c>
      <c r="B23" s="51"/>
      <c r="C23" s="52">
        <v>666.76</v>
      </c>
      <c r="D23" s="51" t="s">
        <v>46</v>
      </c>
      <c r="E23" s="52">
        <v>2</v>
      </c>
    </row>
    <row r="24" spans="1:5" s="46" customFormat="1" ht="15.75" thickBot="1" x14ac:dyDescent="0.3">
      <c r="A24" s="51" t="s">
        <v>75</v>
      </c>
      <c r="B24" s="51"/>
      <c r="C24" s="52">
        <v>385.59</v>
      </c>
      <c r="D24" s="51" t="s">
        <v>46</v>
      </c>
      <c r="E24" s="52">
        <v>1</v>
      </c>
    </row>
    <row r="25" spans="1:5" s="46" customFormat="1" ht="15.75" thickBot="1" x14ac:dyDescent="0.3">
      <c r="A25" s="51" t="s">
        <v>76</v>
      </c>
      <c r="B25" s="51"/>
      <c r="C25" s="52">
        <v>448.8</v>
      </c>
      <c r="D25" s="51" t="s">
        <v>5</v>
      </c>
      <c r="E25" s="52">
        <v>26400</v>
      </c>
    </row>
    <row r="26" spans="1:5" s="46" customFormat="1" ht="15.75" thickBot="1" x14ac:dyDescent="0.3">
      <c r="A26" s="51" t="s">
        <v>77</v>
      </c>
      <c r="B26" s="51"/>
      <c r="C26" s="52">
        <v>448.8</v>
      </c>
      <c r="D26" s="51" t="s">
        <v>5</v>
      </c>
      <c r="E26" s="52">
        <v>26400</v>
      </c>
    </row>
    <row r="27" spans="1:5" s="46" customFormat="1" ht="15.75" thickBot="1" x14ac:dyDescent="0.3">
      <c r="A27" s="51" t="s">
        <v>78</v>
      </c>
      <c r="B27" s="51"/>
      <c r="C27" s="52">
        <v>3825.97</v>
      </c>
      <c r="D27" s="51" t="s">
        <v>46</v>
      </c>
      <c r="E27" s="52">
        <v>1</v>
      </c>
    </row>
    <row r="28" spans="1:5" s="46" customFormat="1" ht="15.75" thickBot="1" x14ac:dyDescent="0.3">
      <c r="A28" s="51" t="s">
        <v>48</v>
      </c>
      <c r="B28" s="51"/>
      <c r="C28" s="52">
        <v>1907.15</v>
      </c>
      <c r="D28" s="51" t="s">
        <v>40</v>
      </c>
      <c r="E28" s="52">
        <v>5</v>
      </c>
    </row>
    <row r="29" spans="1:5" s="46" customFormat="1" ht="15.75" thickBot="1" x14ac:dyDescent="0.3">
      <c r="A29" s="51" t="s">
        <v>79</v>
      </c>
      <c r="B29" s="51"/>
      <c r="C29" s="52">
        <v>196.2</v>
      </c>
      <c r="D29" s="51" t="s">
        <v>46</v>
      </c>
      <c r="E29" s="52">
        <v>1</v>
      </c>
    </row>
    <row r="30" spans="1:5" s="46" customFormat="1" ht="15.75" thickBot="1" x14ac:dyDescent="0.3">
      <c r="A30" s="51" t="s">
        <v>80</v>
      </c>
      <c r="B30" s="51"/>
      <c r="C30" s="52">
        <v>1117.43</v>
      </c>
      <c r="D30" s="51" t="s">
        <v>46</v>
      </c>
      <c r="E30" s="52">
        <v>1</v>
      </c>
    </row>
    <row r="31" spans="1:5" s="46" customFormat="1" ht="15.75" thickBot="1" x14ac:dyDescent="0.3">
      <c r="A31" s="51" t="s">
        <v>49</v>
      </c>
      <c r="B31" s="51"/>
      <c r="C31" s="52">
        <v>16305.12</v>
      </c>
      <c r="D31" s="51" t="s">
        <v>6</v>
      </c>
      <c r="E31" s="52">
        <v>117</v>
      </c>
    </row>
    <row r="32" spans="1:5" s="46" customFormat="1" ht="15.75" thickBot="1" x14ac:dyDescent="0.3">
      <c r="A32" s="51" t="s">
        <v>49</v>
      </c>
      <c r="B32" s="51"/>
      <c r="C32" s="52">
        <v>2090.4</v>
      </c>
      <c r="D32" s="51" t="s">
        <v>6</v>
      </c>
      <c r="E32" s="52">
        <v>15</v>
      </c>
    </row>
    <row r="33" spans="1:5" s="46" customFormat="1" ht="15.75" thickBot="1" x14ac:dyDescent="0.3">
      <c r="A33" s="51" t="s">
        <v>34</v>
      </c>
      <c r="B33" s="51"/>
      <c r="C33" s="52">
        <v>530.1</v>
      </c>
      <c r="D33" s="51" t="s">
        <v>46</v>
      </c>
      <c r="E33" s="52">
        <v>2</v>
      </c>
    </row>
    <row r="34" spans="1:5" s="46" customFormat="1" ht="15.75" thickBot="1" x14ac:dyDescent="0.3">
      <c r="A34" s="51" t="s">
        <v>81</v>
      </c>
      <c r="B34" s="51"/>
      <c r="C34" s="52">
        <v>805626.66</v>
      </c>
      <c r="D34" s="51" t="s">
        <v>82</v>
      </c>
      <c r="E34" s="52">
        <v>1</v>
      </c>
    </row>
    <row r="35" spans="1:5" s="46" customFormat="1" ht="15.75" thickBot="1" x14ac:dyDescent="0.3">
      <c r="A35" s="51" t="s">
        <v>83</v>
      </c>
      <c r="B35" s="51"/>
      <c r="C35" s="52">
        <v>1845.25</v>
      </c>
      <c r="D35" s="51" t="s">
        <v>46</v>
      </c>
      <c r="E35" s="52">
        <v>5</v>
      </c>
    </row>
    <row r="36" spans="1:5" s="46" customFormat="1" ht="15.75" thickBot="1" x14ac:dyDescent="0.3">
      <c r="A36" s="51" t="s">
        <v>84</v>
      </c>
      <c r="B36" s="51"/>
      <c r="C36" s="52">
        <v>1962</v>
      </c>
      <c r="D36" s="51" t="s">
        <v>85</v>
      </c>
      <c r="E36" s="52">
        <v>12</v>
      </c>
    </row>
    <row r="37" spans="1:5" s="46" customFormat="1" ht="15.75" thickBot="1" x14ac:dyDescent="0.3">
      <c r="A37" s="51" t="s">
        <v>50</v>
      </c>
      <c r="B37" s="51"/>
      <c r="C37" s="52">
        <v>6251.4</v>
      </c>
      <c r="D37" s="51" t="s">
        <v>6</v>
      </c>
      <c r="E37" s="52">
        <v>20</v>
      </c>
    </row>
    <row r="38" spans="1:5" s="46" customFormat="1" ht="15.75" thickBot="1" x14ac:dyDescent="0.3">
      <c r="A38" s="51" t="s">
        <v>86</v>
      </c>
      <c r="B38" s="51"/>
      <c r="C38" s="52">
        <v>1092.8599999999999</v>
      </c>
      <c r="D38" s="51" t="s">
        <v>46</v>
      </c>
      <c r="E38" s="52">
        <v>2</v>
      </c>
    </row>
    <row r="39" spans="1:5" s="46" customFormat="1" ht="15.75" thickBot="1" x14ac:dyDescent="0.3">
      <c r="A39" s="51" t="s">
        <v>87</v>
      </c>
      <c r="B39" s="51"/>
      <c r="C39" s="52">
        <v>1305.03</v>
      </c>
      <c r="D39" s="51" t="s">
        <v>46</v>
      </c>
      <c r="E39" s="52">
        <v>3</v>
      </c>
    </row>
    <row r="40" spans="1:5" s="46" customFormat="1" ht="15.75" thickBot="1" x14ac:dyDescent="0.3">
      <c r="A40" s="51" t="s">
        <v>88</v>
      </c>
      <c r="B40" s="51"/>
      <c r="C40" s="52">
        <v>617.09</v>
      </c>
      <c r="D40" s="51" t="s">
        <v>46</v>
      </c>
      <c r="E40" s="52">
        <v>1</v>
      </c>
    </row>
    <row r="41" spans="1:5" s="46" customFormat="1" ht="15.75" thickBot="1" x14ac:dyDescent="0.3">
      <c r="A41" s="51" t="s">
        <v>89</v>
      </c>
      <c r="B41" s="51"/>
      <c r="C41" s="52">
        <v>821.48</v>
      </c>
      <c r="D41" s="51" t="s">
        <v>46</v>
      </c>
      <c r="E41" s="52">
        <v>4</v>
      </c>
    </row>
    <row r="42" spans="1:5" s="46" customFormat="1" ht="15.75" thickBot="1" x14ac:dyDescent="0.3">
      <c r="A42" s="51" t="s">
        <v>51</v>
      </c>
      <c r="B42" s="51"/>
      <c r="C42" s="52">
        <v>373.68</v>
      </c>
      <c r="D42" s="51" t="s">
        <v>5</v>
      </c>
      <c r="E42" s="52">
        <v>3</v>
      </c>
    </row>
    <row r="43" spans="1:5" s="46" customFormat="1" ht="15.75" thickBot="1" x14ac:dyDescent="0.3">
      <c r="A43" s="51" t="s">
        <v>90</v>
      </c>
      <c r="B43" s="51"/>
      <c r="C43" s="52">
        <v>6945</v>
      </c>
      <c r="D43" s="51" t="s">
        <v>21</v>
      </c>
      <c r="E43" s="52">
        <v>10</v>
      </c>
    </row>
    <row r="44" spans="1:5" s="46" customFormat="1" ht="15.75" thickBot="1" x14ac:dyDescent="0.3">
      <c r="A44" s="51" t="s">
        <v>91</v>
      </c>
      <c r="B44" s="51"/>
      <c r="C44" s="52">
        <v>2166.54</v>
      </c>
      <c r="D44" s="51" t="s">
        <v>46</v>
      </c>
      <c r="E44" s="52">
        <v>2</v>
      </c>
    </row>
    <row r="45" spans="1:5" s="46" customFormat="1" ht="15.75" thickBot="1" x14ac:dyDescent="0.3">
      <c r="A45" s="51" t="s">
        <v>92</v>
      </c>
      <c r="B45" s="51"/>
      <c r="C45" s="52">
        <v>1578</v>
      </c>
      <c r="D45" s="51" t="s">
        <v>6</v>
      </c>
      <c r="E45" s="52">
        <v>2</v>
      </c>
    </row>
    <row r="46" spans="1:5" s="46" customFormat="1" ht="15.75" thickBot="1" x14ac:dyDescent="0.3">
      <c r="A46" s="51" t="s">
        <v>93</v>
      </c>
      <c r="B46" s="51"/>
      <c r="C46" s="52">
        <v>23760</v>
      </c>
      <c r="D46" s="51" t="s">
        <v>6</v>
      </c>
      <c r="E46" s="52">
        <v>26400</v>
      </c>
    </row>
    <row r="47" spans="1:5" s="46" customFormat="1" ht="15.75" thickBot="1" x14ac:dyDescent="0.3">
      <c r="A47" s="51" t="s">
        <v>94</v>
      </c>
      <c r="B47" s="51"/>
      <c r="C47" s="52">
        <v>25344</v>
      </c>
      <c r="D47" s="51" t="s">
        <v>5</v>
      </c>
      <c r="E47" s="52">
        <v>26400</v>
      </c>
    </row>
    <row r="48" spans="1:5" s="46" customFormat="1" ht="15.75" thickBot="1" x14ac:dyDescent="0.3">
      <c r="A48" s="51" t="s">
        <v>95</v>
      </c>
      <c r="B48" s="51"/>
      <c r="C48" s="52">
        <v>6072</v>
      </c>
      <c r="D48" s="51" t="s">
        <v>5</v>
      </c>
      <c r="E48" s="52">
        <v>26400</v>
      </c>
    </row>
    <row r="49" spans="1:5" s="46" customFormat="1" ht="15.75" thickBot="1" x14ac:dyDescent="0.3">
      <c r="A49" s="51" t="s">
        <v>96</v>
      </c>
      <c r="B49" s="51"/>
      <c r="C49" s="52">
        <v>6600</v>
      </c>
      <c r="D49" s="51" t="s">
        <v>5</v>
      </c>
      <c r="E49" s="52">
        <v>26400</v>
      </c>
    </row>
    <row r="50" spans="1:5" s="46" customFormat="1" ht="15.75" thickBot="1" x14ac:dyDescent="0.3">
      <c r="A50" s="51" t="s">
        <v>97</v>
      </c>
      <c r="B50" s="51"/>
      <c r="C50" s="52">
        <v>43824.66</v>
      </c>
      <c r="D50" s="51" t="s">
        <v>5</v>
      </c>
      <c r="E50" s="52">
        <v>26400.400000000001</v>
      </c>
    </row>
    <row r="51" spans="1:5" s="46" customFormat="1" ht="15.75" thickBot="1" x14ac:dyDescent="0.3">
      <c r="A51" s="51" t="s">
        <v>98</v>
      </c>
      <c r="B51" s="51"/>
      <c r="C51" s="52">
        <v>50161.71</v>
      </c>
      <c r="D51" s="51" t="s">
        <v>5</v>
      </c>
      <c r="E51" s="52">
        <v>26400.9</v>
      </c>
    </row>
    <row r="52" spans="1:5" s="46" customFormat="1" ht="15.75" thickBot="1" x14ac:dyDescent="0.3">
      <c r="A52" s="51" t="s">
        <v>99</v>
      </c>
      <c r="B52" s="51"/>
      <c r="C52" s="52">
        <v>60855.31</v>
      </c>
      <c r="D52" s="51" t="s">
        <v>5</v>
      </c>
      <c r="E52" s="52">
        <v>24838.9</v>
      </c>
    </row>
    <row r="53" spans="1:5" s="46" customFormat="1" ht="15.75" thickBot="1" x14ac:dyDescent="0.3">
      <c r="A53" s="51" t="s">
        <v>100</v>
      </c>
      <c r="B53" s="51"/>
      <c r="C53" s="52">
        <v>53644.36</v>
      </c>
      <c r="D53" s="51" t="s">
        <v>5</v>
      </c>
      <c r="E53" s="52">
        <v>19507.04</v>
      </c>
    </row>
    <row r="54" spans="1:5" s="46" customFormat="1" ht="15.75" thickBot="1" x14ac:dyDescent="0.3">
      <c r="A54" s="51" t="s">
        <v>101</v>
      </c>
      <c r="B54" s="51"/>
      <c r="C54" s="52">
        <v>725.48</v>
      </c>
      <c r="D54" s="51" t="s">
        <v>21</v>
      </c>
      <c r="E54" s="52">
        <v>1</v>
      </c>
    </row>
    <row r="55" spans="1:5" s="46" customFormat="1" ht="15.75" thickBot="1" x14ac:dyDescent="0.3">
      <c r="A55" s="51" t="s">
        <v>102</v>
      </c>
      <c r="B55" s="51"/>
      <c r="C55" s="52">
        <v>104280</v>
      </c>
      <c r="D55" s="51" t="s">
        <v>6</v>
      </c>
      <c r="E55" s="52">
        <v>26400</v>
      </c>
    </row>
    <row r="56" spans="1:5" s="46" customFormat="1" ht="15.75" thickBot="1" x14ac:dyDescent="0.3">
      <c r="A56" s="51" t="s">
        <v>103</v>
      </c>
      <c r="B56" s="51"/>
      <c r="C56" s="52">
        <v>108768</v>
      </c>
      <c r="D56" s="51" t="s">
        <v>5</v>
      </c>
      <c r="E56" s="52">
        <v>26400</v>
      </c>
    </row>
    <row r="57" spans="1:5" s="46" customFormat="1" ht="15.75" thickBot="1" x14ac:dyDescent="0.3">
      <c r="A57" s="51" t="s">
        <v>104</v>
      </c>
      <c r="B57" s="51"/>
      <c r="C57" s="52">
        <v>1555.8</v>
      </c>
      <c r="D57" s="51" t="s">
        <v>105</v>
      </c>
      <c r="E57" s="52">
        <v>1</v>
      </c>
    </row>
    <row r="58" spans="1:5" s="46" customFormat="1" ht="15.75" thickBot="1" x14ac:dyDescent="0.3">
      <c r="A58" s="51" t="s">
        <v>106</v>
      </c>
      <c r="B58" s="51"/>
      <c r="C58" s="52">
        <v>1032.8499999999999</v>
      </c>
      <c r="D58" s="51" t="s">
        <v>107</v>
      </c>
      <c r="E58" s="52">
        <v>1</v>
      </c>
    </row>
    <row r="59" spans="1:5" s="46" customFormat="1" ht="15.75" thickBot="1" x14ac:dyDescent="0.3">
      <c r="A59" s="51" t="s">
        <v>31</v>
      </c>
      <c r="B59" s="51"/>
      <c r="C59" s="52">
        <v>171.34</v>
      </c>
      <c r="D59" s="51" t="s">
        <v>46</v>
      </c>
      <c r="E59" s="52">
        <v>1</v>
      </c>
    </row>
    <row r="60" spans="1:5" s="46" customFormat="1" ht="15.75" thickBot="1" x14ac:dyDescent="0.3">
      <c r="A60" s="51" t="s">
        <v>108</v>
      </c>
      <c r="B60" s="51"/>
      <c r="C60" s="52">
        <v>2290.7800000000002</v>
      </c>
      <c r="D60" s="51" t="s">
        <v>46</v>
      </c>
      <c r="E60" s="52">
        <v>1</v>
      </c>
    </row>
    <row r="61" spans="1:5" s="46" customFormat="1" ht="15.75" thickBot="1" x14ac:dyDescent="0.3">
      <c r="A61" s="51" t="s">
        <v>109</v>
      </c>
      <c r="B61" s="51"/>
      <c r="C61" s="52">
        <v>3274.84</v>
      </c>
      <c r="D61" s="51" t="s">
        <v>46</v>
      </c>
      <c r="E61" s="52">
        <v>2</v>
      </c>
    </row>
    <row r="62" spans="1:5" s="46" customFormat="1" ht="15.75" thickBot="1" x14ac:dyDescent="0.3">
      <c r="A62" s="51" t="s">
        <v>110</v>
      </c>
      <c r="B62" s="51"/>
      <c r="C62" s="52">
        <v>2376</v>
      </c>
      <c r="D62" s="51" t="s">
        <v>5</v>
      </c>
      <c r="E62" s="52">
        <v>26400</v>
      </c>
    </row>
    <row r="63" spans="1:5" s="46" customFormat="1" ht="15.75" thickBot="1" x14ac:dyDescent="0.3">
      <c r="A63" s="51" t="s">
        <v>111</v>
      </c>
      <c r="B63" s="51"/>
      <c r="C63" s="52">
        <v>2376</v>
      </c>
      <c r="D63" s="51" t="s">
        <v>5</v>
      </c>
      <c r="E63" s="52">
        <v>26400</v>
      </c>
    </row>
    <row r="64" spans="1:5" s="46" customFormat="1" ht="15.75" thickBot="1" x14ac:dyDescent="0.3">
      <c r="A64" s="51" t="s">
        <v>112</v>
      </c>
      <c r="B64" s="51"/>
      <c r="C64" s="52">
        <v>2886.2</v>
      </c>
      <c r="D64" s="51" t="s">
        <v>21</v>
      </c>
      <c r="E64" s="52">
        <v>2</v>
      </c>
    </row>
    <row r="65" spans="1:5" s="46" customFormat="1" ht="15.75" thickBot="1" x14ac:dyDescent="0.3">
      <c r="A65" s="51" t="s">
        <v>112</v>
      </c>
      <c r="B65" s="51"/>
      <c r="C65" s="52">
        <v>2876.19</v>
      </c>
      <c r="D65" s="51" t="s">
        <v>113</v>
      </c>
      <c r="E65" s="52">
        <v>1</v>
      </c>
    </row>
    <row r="66" spans="1:5" s="46" customFormat="1" ht="15.75" thickBot="1" x14ac:dyDescent="0.3">
      <c r="A66" s="51" t="s">
        <v>114</v>
      </c>
      <c r="B66" s="51"/>
      <c r="C66" s="52">
        <v>10032</v>
      </c>
      <c r="D66" s="51" t="s">
        <v>5</v>
      </c>
      <c r="E66" s="52">
        <v>26400</v>
      </c>
    </row>
    <row r="67" spans="1:5" s="46" customFormat="1" ht="15.75" thickBot="1" x14ac:dyDescent="0.3">
      <c r="A67" s="51" t="s">
        <v>115</v>
      </c>
      <c r="B67" s="51"/>
      <c r="C67" s="52">
        <v>10032</v>
      </c>
      <c r="D67" s="51" t="s">
        <v>5</v>
      </c>
      <c r="E67" s="52">
        <v>26400</v>
      </c>
    </row>
    <row r="68" spans="1:5" ht="15.75" thickBot="1" x14ac:dyDescent="0.3">
      <c r="A68" s="48"/>
      <c r="B68" s="48"/>
      <c r="C68" s="50">
        <f>SUM(C6:C67)</f>
        <v>1474995.6600000004</v>
      </c>
      <c r="D68" s="48"/>
      <c r="E68" s="49"/>
    </row>
    <row r="70" spans="1:5" x14ac:dyDescent="0.25">
      <c r="C70" s="44">
        <v>1474995.66</v>
      </c>
    </row>
    <row r="72" spans="1:5" x14ac:dyDescent="0.25">
      <c r="C72" s="53">
        <f>C68-C70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столярова 42</vt:lpstr>
      <vt:lpstr>накоп 2020</vt:lpstr>
      <vt:lpstr>Лист3</vt:lpstr>
      <vt:lpstr>'столярова 42'!Область_печати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2020-02-13T02:31:55Z</cp:lastPrinted>
  <dcterms:created xsi:type="dcterms:W3CDTF">2016-03-18T02:51:51Z</dcterms:created>
  <dcterms:modified xsi:type="dcterms:W3CDTF">2021-03-09T06:12:54Z</dcterms:modified>
</cp:coreProperties>
</file>