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Гагарина, д.6 " sheetId="1" r:id="rId1"/>
  </sheets>
  <definedNames>
    <definedName name="_xlnm.Print_Area" localSheetId="0">'Гагарина, д.6 '!$A$1:$D$119</definedName>
  </definedNames>
  <calcPr calcId="125725"/>
</workbook>
</file>

<file path=xl/calcChain.xml><?xml version="1.0" encoding="utf-8"?>
<calcChain xmlns="http://schemas.openxmlformats.org/spreadsheetml/2006/main">
  <c r="B11" i="1"/>
  <c r="B118"/>
  <c r="B114"/>
  <c r="B106"/>
  <c r="B104"/>
  <c r="B101"/>
  <c r="B98"/>
  <c r="B93"/>
  <c r="B56"/>
  <c r="B28"/>
  <c r="B21"/>
  <c r="B16"/>
  <c r="B13"/>
  <c r="B116" l="1"/>
  <c r="B6" l="1"/>
  <c r="B19" l="1"/>
  <c r="B8"/>
  <c r="B10" l="1"/>
  <c r="B9" s="1"/>
  <c r="B115"/>
  <c r="B117" l="1"/>
  <c r="B119" l="1"/>
</calcChain>
</file>

<file path=xl/sharedStrings.xml><?xml version="1.0" encoding="utf-8"?>
<sst xmlns="http://schemas.openxmlformats.org/spreadsheetml/2006/main" count="235" uniqueCount="139">
  <si>
    <t>Ед.изм.</t>
  </si>
  <si>
    <t>Количество работ (ед.)</t>
  </si>
  <si>
    <t>Наименование работ (услуг)</t>
  </si>
  <si>
    <t>сантехника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</si>
  <si>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</si>
  <si>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</si>
  <si>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</si>
  <si>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</si>
  <si>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</si>
  <si>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</si>
  <si>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</si>
  <si>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</si>
  <si>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</si>
  <si>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</si>
  <si>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</si>
  <si>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</si>
  <si>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</si>
  <si>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</si>
  <si>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</si>
  <si>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</si>
  <si>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</si>
  <si>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</si>
  <si>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</si>
  <si>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</si>
  <si>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</si>
  <si>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Адрес: ул. Гагарина, д. 6</t>
  </si>
  <si>
    <t>Старшие по дому</t>
  </si>
  <si>
    <t>Доходы по дому:</t>
  </si>
  <si>
    <t>Расходы по снятию показаний с ИПУ по электроэнергии</t>
  </si>
  <si>
    <t>Выезд а/машины по заявке</t>
  </si>
  <si>
    <t>выезд</t>
  </si>
  <si>
    <t>м2</t>
  </si>
  <si>
    <t>шт.</t>
  </si>
  <si>
    <t>м3</t>
  </si>
  <si>
    <t>Закрытие и открытие стояков</t>
  </si>
  <si>
    <t>1 стояк</t>
  </si>
  <si>
    <t>Замена электрической лампы накаливания</t>
  </si>
  <si>
    <t>Навеска замка (крабовый)</t>
  </si>
  <si>
    <t>м</t>
  </si>
  <si>
    <t>Смена вентиля до 20 мм</t>
  </si>
  <si>
    <t>Смена резьб (для всех диаметров) с применением газосварочных работ</t>
  </si>
  <si>
    <t>Смена труб ГВС и ХВС д.32</t>
  </si>
  <si>
    <t>руб.</t>
  </si>
  <si>
    <t>Осмотр подвала</t>
  </si>
  <si>
    <t>1 дом</t>
  </si>
  <si>
    <t>Отключение отопления</t>
  </si>
  <si>
    <t>Ремонт труб КНС</t>
  </si>
  <si>
    <t>Сброс воздуха со стояков отопления с использованием а/м газель</t>
  </si>
  <si>
    <t>Смена труб из водогазопроводных труб д.20 с производством сварочных ра</t>
  </si>
  <si>
    <t>1 соед.</t>
  </si>
  <si>
    <t>очистка подвала ул. Гагарина, 6</t>
  </si>
  <si>
    <t>дом</t>
  </si>
  <si>
    <t>смена труб ГВС  и ХВС д.20 ПП</t>
  </si>
  <si>
    <t>смена труб ХВС и ГВС д.20 ПП</t>
  </si>
  <si>
    <t>период: 01.01.2021-31.12.2021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</si>
  <si>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</si>
  <si>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</si>
  <si>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</si>
  <si>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</si>
  <si>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Управление жилым фондом 1,2 кв. 2021г. К=0,6;0,8;0,85;0,9;1</t>
  </si>
  <si>
    <t>Управление жилым фондом 3,4 кв. 2021г. К=0,6;0,8;0,85;0,9;1</t>
  </si>
  <si>
    <t>Уборка МОП 1,2 кв. 2021 г. К=0,8</t>
  </si>
  <si>
    <t>Всего расходов по дому за 2021 г.</t>
  </si>
  <si>
    <t>Всего расходов по дому с НДС за 2021 г.</t>
  </si>
  <si>
    <t>Конечное сальдо по дому на 31.12.2021 г.</t>
  </si>
  <si>
    <t>Конечное сальдо на 31.12.2020 г.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</si>
  <si>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</si>
  <si>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</si>
  <si>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</si>
  <si>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</si>
  <si>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</si>
  <si>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</si>
  <si>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Дезинсекция Портал 75</t>
  </si>
  <si>
    <t>Содержание ДРС 1,2 кв. 2021 г. коэф.0,8;0,85;0,9;1</t>
  </si>
  <si>
    <t>Содержание ДРС 3,4 кв. 2021 г. коэф.0,8;0,85;0,9;1</t>
  </si>
  <si>
    <t>Тех.обслуживание ГО К=0,6;0,8;0,85;0,9;1 (1,2 кв. 2021 г.)</t>
  </si>
  <si>
    <t>Тех.обслуживание ГО К=0,6;0,8;0,85;0,9;1 (3,4 кв. 2021 г.)</t>
  </si>
  <si>
    <t>Уборка МОП 3,4 кв. 2021 г. К=0,8</t>
  </si>
  <si>
    <t>Уборка придомовой территории 1,2 кв. 2021 г. К=0,6;0,8</t>
  </si>
  <si>
    <t>Уборка придомовой территории 3,4 кв. 2021 г. К=0,6;0,8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</si>
  <si>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</si>
  <si>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</si>
  <si>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Восстановление козырька над входом в подъезд</t>
  </si>
  <si>
    <t>Восстановление металл. дверцы на эл. щите со счетчиками</t>
  </si>
  <si>
    <t>Заделка штроб кирпячом</t>
  </si>
  <si>
    <t>Замена фотореле на прожекторе</t>
  </si>
  <si>
    <t>Изготовление  и установка металл. полотна нд вход  в подвал</t>
  </si>
  <si>
    <t>Изготовление и установка метал. решеток на пролетах лест. клеток с пок</t>
  </si>
  <si>
    <t>Изготовление и установка ограничителей проезда (бетон. сферы)</t>
  </si>
  <si>
    <t>Монтаж освещения над под-м с точкой подкл.от тамб-го осв.(прож.с фото-</t>
  </si>
  <si>
    <t>1подъезд</t>
  </si>
  <si>
    <t>Обнаружение с последующим устранением неисправностей в схеме электрос-</t>
  </si>
  <si>
    <t>Схема</t>
  </si>
  <si>
    <t>Осмотр кровли с мелким ремонтом</t>
  </si>
  <si>
    <t>Осмотр крыши</t>
  </si>
  <si>
    <t>Остекление окна в подъезде</t>
  </si>
  <si>
    <t>Прокладка электрокабеля АВВГ 2*2,5 мм2</t>
  </si>
  <si>
    <t>Ремонт межпанельных швов, ул. Гагарина, д. 6, кв. 11, 39, 79</t>
  </si>
  <si>
    <t>Установка информационного щита (стенда)</t>
  </si>
  <si>
    <t>Установка сничек и навеска замков</t>
  </si>
  <si>
    <t>Устройство соединения эл.проводов с исп-ем СИЗ № 3</t>
  </si>
  <si>
    <t>замена электрической лампы накаливания</t>
  </si>
  <si>
    <t>замена электропатрона с материалом при закрытой арматуре</t>
  </si>
  <si>
    <t>замеры темпер. воздуха в квартире и подвале</t>
  </si>
  <si>
    <t>замер</t>
  </si>
  <si>
    <t>навеска замка (крабовый)</t>
  </si>
  <si>
    <t>оштукатуривание штробы</t>
  </si>
  <si>
    <t>штр.</t>
  </si>
  <si>
    <t>установка светильника с датчиком на движение</t>
  </si>
  <si>
    <t>Вывод канализ. стояка с чердачного помещения на кровлю  труб ППР, д.11</t>
  </si>
  <si>
    <t>стояк</t>
  </si>
  <si>
    <t>Вывод канализационного стояка с чердачного помещения на кровлю</t>
  </si>
  <si>
    <t>Вывод трубопровода горячего водоснабжения в подъезд</t>
  </si>
  <si>
    <t>Демонтаж расходомеров тепловой энергии с послед. устан. времен. вставо</t>
  </si>
  <si>
    <t>Закрытие задвижек,отк-е сбросников перед опр-кой,от-е задвиж после опр</t>
  </si>
  <si>
    <t>Закрытие/открытие стояков водоснабжения с использованием  а/м газель</t>
  </si>
  <si>
    <t>Замена труб стояка  ГВС, Гагарина 6 кв.42,43,46,47, 50,51,54,55,58,59</t>
  </si>
  <si>
    <t>Очистка канализационной сети</t>
  </si>
  <si>
    <t>Поверка теплового ОДПУ, 2021 г.</t>
  </si>
  <si>
    <t>Прочистка внутренней канализации</t>
  </si>
  <si>
    <t>Регулировка теплоносителя</t>
  </si>
  <si>
    <t>Ремонт вентелей до 32 д.</t>
  </si>
  <si>
    <t>Сброс воздуха со стояков отопления с использованием а/м ИЖ</t>
  </si>
  <si>
    <t>Смена задвижек д.80</t>
  </si>
  <si>
    <t>Смена труб отопления д. 20 (со сваркой)</t>
  </si>
  <si>
    <t>Смена участка розлива водоотведения, ул. Гагарина, д. 6</t>
  </si>
  <si>
    <t>Снятие и установка  расходомеров в тепловых узлах</t>
  </si>
  <si>
    <t>Техническое обслуживание приборов учета тепловой энергии, 2021 г.</t>
  </si>
  <si>
    <t>раз</t>
  </si>
  <si>
    <t>исполнение заявок не связанных с ремонтом</t>
  </si>
  <si>
    <t>осмотр подвала</t>
  </si>
  <si>
    <t>Масляная окраска элементов детской площадки (забор, элементы)</t>
  </si>
  <si>
    <t>Обработка деревьев</t>
  </si>
  <si>
    <t>завоз песка в песочницу с предварительной их очисткой от старого</t>
  </si>
  <si>
    <t>Прочистка вен. каналов с проз-ом работ по их вскрытию отдельными места</t>
  </si>
  <si>
    <t>вен. кан</t>
  </si>
  <si>
    <t>Утепление вентпродухов изовером</t>
  </si>
  <si>
    <t>Утепление труб изовером и стеклотканью</t>
  </si>
  <si>
    <t>п/м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</si>
</sst>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29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6" applyNumberFormat="0" applyAlignment="0" applyProtection="0"/>
    <xf numFmtId="0" fontId="23" fillId="2" borderId="6" applyNumberFormat="0" applyAlignment="0" applyProtection="0"/>
    <xf numFmtId="0" fontId="24" fillId="0" borderId="7" applyNumberFormat="0" applyFill="0" applyAlignment="0" applyProtection="0"/>
    <xf numFmtId="0" fontId="25" fillId="7" borderId="8" applyNumberFormat="0" applyAlignment="0" applyProtection="0"/>
    <xf numFmtId="0" fontId="2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7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164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4" fillId="0" borderId="2" xfId="3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0" fillId="0" borderId="2" xfId="0" applyFill="1" applyBorder="1"/>
    <xf numFmtId="4" fontId="12" fillId="0" borderId="2" xfId="3" applyNumberFormat="1" applyFont="1" applyFill="1" applyBorder="1" applyAlignment="1">
      <alignment horizontal="right" vertical="center" wrapText="1"/>
    </xf>
    <xf numFmtId="4" fontId="13" fillId="0" borderId="2" xfId="3" applyNumberFormat="1" applyFont="1" applyFill="1" applyBorder="1" applyAlignment="1">
      <alignment horizontal="right" vertical="center" wrapText="1"/>
    </xf>
    <xf numFmtId="4" fontId="6" fillId="0" borderId="2" xfId="3" applyNumberFormat="1" applyFont="1" applyFill="1" applyBorder="1" applyAlignment="1">
      <alignment horizontal="right" vertical="center"/>
    </xf>
    <xf numFmtId="4" fontId="6" fillId="0" borderId="2" xfId="3" applyNumberFormat="1" applyFont="1" applyFill="1" applyBorder="1" applyAlignment="1">
      <alignment horizontal="right"/>
    </xf>
    <xf numFmtId="4" fontId="8" fillId="0" borderId="2" xfId="3" applyNumberFormat="1" applyFont="1" applyFill="1" applyBorder="1" applyAlignment="1">
      <alignment horizontal="right" vertical="center"/>
    </xf>
    <xf numFmtId="0" fontId="0" fillId="0" borderId="0" xfId="0"/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49" fontId="0" fillId="0" borderId="11" xfId="0" applyNumberFormat="1" applyFill="1" applyBorder="1"/>
    <xf numFmtId="165" fontId="0" fillId="0" borderId="11" xfId="0" applyNumberFormat="1" applyFill="1" applyBorder="1"/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119"/>
  <sheetViews>
    <sheetView tabSelected="1" workbookViewId="0">
      <pane ySplit="3" topLeftCell="A4" activePane="bottomLeft" state="frozen"/>
      <selection pane="bottomLeft" activeCell="A12" sqref="A12:D12"/>
    </sheetView>
  </sheetViews>
  <sheetFormatPr defaultRowHeight="15"/>
  <cols>
    <col min="1" max="1" width="74.28515625" style="5" customWidth="1"/>
    <col min="2" max="2" width="20.42578125" style="7" customWidth="1"/>
    <col min="3" max="3" width="12.140625" style="3" customWidth="1"/>
    <col min="4" max="4" width="14.5703125" style="2" customWidth="1"/>
    <col min="5" max="5" width="0" style="1" hidden="1" customWidth="1"/>
    <col min="6" max="7" width="9.140625" style="1"/>
    <col min="8" max="8" width="14.5703125" style="1" customWidth="1"/>
    <col min="9" max="16384" width="9.140625" style="1"/>
  </cols>
  <sheetData>
    <row r="1" spans="1:4" s="6" customFormat="1" ht="38.25" customHeight="1">
      <c r="A1" s="37" t="s">
        <v>5</v>
      </c>
      <c r="B1" s="37"/>
      <c r="C1" s="37"/>
      <c r="D1" s="37"/>
    </row>
    <row r="2" spans="1:4" s="8" customFormat="1" ht="15.75">
      <c r="A2" s="23" t="s">
        <v>25</v>
      </c>
      <c r="B2" s="39" t="s">
        <v>54</v>
      </c>
      <c r="C2" s="39"/>
      <c r="D2" s="39"/>
    </row>
    <row r="3" spans="1:4" ht="59.25" customHeight="1">
      <c r="A3" s="9" t="s">
        <v>2</v>
      </c>
      <c r="B3" s="10" t="s">
        <v>24</v>
      </c>
      <c r="C3" s="11" t="s">
        <v>0</v>
      </c>
      <c r="D3" s="22" t="s">
        <v>1</v>
      </c>
    </row>
    <row r="4" spans="1:4" ht="21" customHeight="1">
      <c r="A4" s="9" t="s">
        <v>65</v>
      </c>
      <c r="B4" s="10">
        <v>195690.95</v>
      </c>
      <c r="C4" s="11"/>
      <c r="D4" s="22"/>
    </row>
    <row r="5" spans="1:4">
      <c r="A5" s="40" t="s">
        <v>27</v>
      </c>
      <c r="B5" s="40"/>
      <c r="C5" s="40"/>
      <c r="D5" s="40"/>
    </row>
    <row r="6" spans="1:4">
      <c r="A6" s="31" t="s">
        <v>55</v>
      </c>
      <c r="B6" s="25">
        <f>1700495.16</f>
        <v>1700495.16</v>
      </c>
      <c r="C6" s="34" t="s">
        <v>42</v>
      </c>
      <c r="D6" s="12"/>
    </row>
    <row r="7" spans="1:4">
      <c r="A7" s="31" t="s">
        <v>56</v>
      </c>
      <c r="B7" s="25">
        <v>1636180.92</v>
      </c>
      <c r="C7" s="34" t="s">
        <v>42</v>
      </c>
      <c r="D7" s="12"/>
    </row>
    <row r="8" spans="1:4">
      <c r="A8" s="31" t="s">
        <v>57</v>
      </c>
      <c r="B8" s="25">
        <f>B7-B6</f>
        <v>-64314.239999999991</v>
      </c>
      <c r="C8" s="34" t="s">
        <v>42</v>
      </c>
      <c r="D8" s="12"/>
    </row>
    <row r="9" spans="1:4">
      <c r="A9" s="32" t="s">
        <v>6</v>
      </c>
      <c r="B9" s="25">
        <f>B10</f>
        <v>20315.52</v>
      </c>
      <c r="C9" s="34" t="s">
        <v>42</v>
      </c>
      <c r="D9" s="12"/>
    </row>
    <row r="10" spans="1:4">
      <c r="A10" s="33" t="s">
        <v>7</v>
      </c>
      <c r="B10" s="26">
        <f>792.96*12+900*12</f>
        <v>20315.52</v>
      </c>
      <c r="C10" s="14" t="s">
        <v>42</v>
      </c>
      <c r="D10" s="12"/>
    </row>
    <row r="11" spans="1:4">
      <c r="A11" s="13" t="s">
        <v>58</v>
      </c>
      <c r="B11" s="27">
        <f>B6+B9</f>
        <v>1720810.68</v>
      </c>
      <c r="C11" s="34" t="s">
        <v>42</v>
      </c>
      <c r="D11" s="15"/>
    </row>
    <row r="12" spans="1:4">
      <c r="A12" s="38" t="s">
        <v>8</v>
      </c>
      <c r="B12" s="38"/>
      <c r="C12" s="38"/>
      <c r="D12" s="38"/>
    </row>
    <row r="13" spans="1:4" ht="15.75" thickBot="1">
      <c r="A13" s="16" t="s">
        <v>9</v>
      </c>
      <c r="B13" s="27">
        <f>B14+B15</f>
        <v>293923.8</v>
      </c>
      <c r="C13" s="34" t="s">
        <v>42</v>
      </c>
      <c r="D13" s="15"/>
    </row>
    <row r="14" spans="1:4" s="30" customFormat="1" ht="15.75" thickBot="1">
      <c r="A14" s="35" t="s">
        <v>59</v>
      </c>
      <c r="B14" s="36">
        <v>142634.4</v>
      </c>
      <c r="C14" s="35" t="s">
        <v>31</v>
      </c>
      <c r="D14" s="36">
        <v>34620</v>
      </c>
    </row>
    <row r="15" spans="1:4" s="30" customFormat="1" ht="15.75" thickBot="1">
      <c r="A15" s="35" t="s">
        <v>60</v>
      </c>
      <c r="B15" s="36">
        <v>151289.4</v>
      </c>
      <c r="C15" s="35" t="s">
        <v>31</v>
      </c>
      <c r="D15" s="36">
        <v>34620</v>
      </c>
    </row>
    <row r="16" spans="1:4" ht="29.25" thickBot="1">
      <c r="A16" s="16" t="s">
        <v>10</v>
      </c>
      <c r="B16" s="27">
        <f>B18+B17</f>
        <v>135883.5</v>
      </c>
      <c r="C16" s="34" t="s">
        <v>42</v>
      </c>
      <c r="D16" s="15"/>
    </row>
    <row r="17" spans="1:4" s="30" customFormat="1" ht="15.75" thickBot="1">
      <c r="A17" s="35" t="s">
        <v>61</v>
      </c>
      <c r="B17" s="36">
        <v>65778</v>
      </c>
      <c r="C17" s="35" t="s">
        <v>31</v>
      </c>
      <c r="D17" s="36">
        <v>34620</v>
      </c>
    </row>
    <row r="18" spans="1:4" s="30" customFormat="1" ht="15.75" thickBot="1">
      <c r="A18" s="35" t="s">
        <v>77</v>
      </c>
      <c r="B18" s="36">
        <v>70105.5</v>
      </c>
      <c r="C18" s="35" t="s">
        <v>31</v>
      </c>
      <c r="D18" s="36">
        <v>34620</v>
      </c>
    </row>
    <row r="19" spans="1:4" ht="15.75" thickBot="1">
      <c r="A19" s="16" t="s">
        <v>11</v>
      </c>
      <c r="B19" s="27">
        <f>B20</f>
        <v>0</v>
      </c>
      <c r="C19" s="34" t="s">
        <v>42</v>
      </c>
      <c r="D19" s="18"/>
    </row>
    <row r="20" spans="1:4" s="30" customFormat="1" ht="15.75" thickBot="1">
      <c r="A20" s="35"/>
      <c r="B20" s="36"/>
      <c r="C20" s="35"/>
      <c r="D20" s="36"/>
    </row>
    <row r="21" spans="1:4" ht="29.25" thickBot="1">
      <c r="A21" s="16" t="s">
        <v>12</v>
      </c>
      <c r="B21" s="27">
        <f>SUM(B22:B27)</f>
        <v>40505.399999999994</v>
      </c>
      <c r="C21" s="34" t="s">
        <v>42</v>
      </c>
      <c r="D21" s="15"/>
    </row>
    <row r="22" spans="1:4" s="30" customFormat="1" ht="15.75" thickBot="1">
      <c r="A22" s="35" t="s">
        <v>66</v>
      </c>
      <c r="B22" s="36">
        <v>3462</v>
      </c>
      <c r="C22" s="35" t="s">
        <v>31</v>
      </c>
      <c r="D22" s="36">
        <v>34620</v>
      </c>
    </row>
    <row r="23" spans="1:4" s="30" customFormat="1" ht="15.75" thickBot="1">
      <c r="A23" s="35" t="s">
        <v>67</v>
      </c>
      <c r="B23" s="36">
        <v>3462</v>
      </c>
      <c r="C23" s="35" t="s">
        <v>31</v>
      </c>
      <c r="D23" s="36">
        <v>34620</v>
      </c>
    </row>
    <row r="24" spans="1:4" s="30" customFormat="1" ht="15.75" thickBot="1">
      <c r="A24" s="35" t="s">
        <v>68</v>
      </c>
      <c r="B24" s="36">
        <v>3115.8</v>
      </c>
      <c r="C24" s="35" t="s">
        <v>31</v>
      </c>
      <c r="D24" s="36">
        <v>34620</v>
      </c>
    </row>
    <row r="25" spans="1:4" s="30" customFormat="1" ht="15.75" thickBot="1">
      <c r="A25" s="35" t="s">
        <v>69</v>
      </c>
      <c r="B25" s="36">
        <v>3115.8</v>
      </c>
      <c r="C25" s="35" t="s">
        <v>31</v>
      </c>
      <c r="D25" s="36">
        <v>34620</v>
      </c>
    </row>
    <row r="26" spans="1:4" s="30" customFormat="1" ht="15.75" thickBot="1">
      <c r="A26" s="35" t="s">
        <v>70</v>
      </c>
      <c r="B26" s="36">
        <v>13155.6</v>
      </c>
      <c r="C26" s="35" t="s">
        <v>31</v>
      </c>
      <c r="D26" s="36">
        <v>34620</v>
      </c>
    </row>
    <row r="27" spans="1:4" s="30" customFormat="1" ht="15.75" thickBot="1">
      <c r="A27" s="35" t="s">
        <v>71</v>
      </c>
      <c r="B27" s="36">
        <v>14194.2</v>
      </c>
      <c r="C27" s="35" t="s">
        <v>31</v>
      </c>
      <c r="D27" s="36">
        <v>34620</v>
      </c>
    </row>
    <row r="28" spans="1:4" ht="43.5" thickBot="1">
      <c r="A28" s="16" t="s">
        <v>13</v>
      </c>
      <c r="B28" s="28">
        <f>SUM(B29:B55)</f>
        <v>273714.51</v>
      </c>
      <c r="C28" s="34" t="s">
        <v>42</v>
      </c>
      <c r="D28" s="19"/>
    </row>
    <row r="29" spans="1:4" s="30" customFormat="1" ht="15.75" thickBot="1">
      <c r="A29" s="35" t="s">
        <v>82</v>
      </c>
      <c r="B29" s="36">
        <v>4154.41</v>
      </c>
      <c r="C29" s="35" t="s">
        <v>32</v>
      </c>
      <c r="D29" s="36">
        <v>1</v>
      </c>
    </row>
    <row r="30" spans="1:4" s="30" customFormat="1" ht="15.75" thickBot="1">
      <c r="A30" s="35" t="s">
        <v>83</v>
      </c>
      <c r="B30" s="36">
        <v>1707.71</v>
      </c>
      <c r="C30" s="35" t="s">
        <v>32</v>
      </c>
      <c r="D30" s="36">
        <v>1</v>
      </c>
    </row>
    <row r="31" spans="1:4" s="30" customFormat="1" ht="15.75" thickBot="1">
      <c r="A31" s="35" t="s">
        <v>29</v>
      </c>
      <c r="B31" s="36">
        <v>5671.5</v>
      </c>
      <c r="C31" s="35" t="s">
        <v>30</v>
      </c>
      <c r="D31" s="36">
        <v>10</v>
      </c>
    </row>
    <row r="32" spans="1:4" s="30" customFormat="1" ht="15.75" thickBot="1">
      <c r="A32" s="35" t="s">
        <v>84</v>
      </c>
      <c r="B32" s="36">
        <v>139.03</v>
      </c>
      <c r="C32" s="35" t="s">
        <v>31</v>
      </c>
      <c r="D32" s="36">
        <v>0.2</v>
      </c>
    </row>
    <row r="33" spans="1:4" s="30" customFormat="1" ht="15.75" thickBot="1">
      <c r="A33" s="35" t="s">
        <v>85</v>
      </c>
      <c r="B33" s="36">
        <v>1115.74</v>
      </c>
      <c r="C33" s="35" t="s">
        <v>32</v>
      </c>
      <c r="D33" s="36">
        <v>1</v>
      </c>
    </row>
    <row r="34" spans="1:4" s="30" customFormat="1" ht="15.75" thickBot="1">
      <c r="A34" s="35" t="s">
        <v>36</v>
      </c>
      <c r="B34" s="36">
        <v>883.44</v>
      </c>
      <c r="C34" s="35" t="s">
        <v>32</v>
      </c>
      <c r="D34" s="36">
        <v>6</v>
      </c>
    </row>
    <row r="35" spans="1:4" s="30" customFormat="1" ht="15.75" thickBot="1">
      <c r="A35" s="35" t="s">
        <v>86</v>
      </c>
      <c r="B35" s="36">
        <v>19663.740000000002</v>
      </c>
      <c r="C35" s="35" t="s">
        <v>32</v>
      </c>
      <c r="D35" s="36">
        <v>2</v>
      </c>
    </row>
    <row r="36" spans="1:4" s="30" customFormat="1" ht="15.75" thickBot="1">
      <c r="A36" s="35" t="s">
        <v>87</v>
      </c>
      <c r="B36" s="36">
        <v>13414.48</v>
      </c>
      <c r="C36" s="35" t="s">
        <v>32</v>
      </c>
      <c r="D36" s="36">
        <v>4</v>
      </c>
    </row>
    <row r="37" spans="1:4" s="30" customFormat="1" ht="15.75" thickBot="1">
      <c r="A37" s="35" t="s">
        <v>88</v>
      </c>
      <c r="B37" s="36">
        <v>12323.16</v>
      </c>
      <c r="C37" s="35" t="s">
        <v>32</v>
      </c>
      <c r="D37" s="36">
        <v>4</v>
      </c>
    </row>
    <row r="38" spans="1:4" s="30" customFormat="1" ht="15.75" thickBot="1">
      <c r="A38" s="35" t="s">
        <v>89</v>
      </c>
      <c r="B38" s="36">
        <v>14274.08</v>
      </c>
      <c r="C38" s="35" t="s">
        <v>90</v>
      </c>
      <c r="D38" s="36">
        <v>8</v>
      </c>
    </row>
    <row r="39" spans="1:4" s="30" customFormat="1" ht="15.75" thickBot="1">
      <c r="A39" s="35" t="s">
        <v>37</v>
      </c>
      <c r="B39" s="36">
        <v>333.38</v>
      </c>
      <c r="C39" s="35" t="s">
        <v>32</v>
      </c>
      <c r="D39" s="36">
        <v>1</v>
      </c>
    </row>
    <row r="40" spans="1:4" s="30" customFormat="1" ht="15.75" thickBot="1">
      <c r="A40" s="35" t="s">
        <v>91</v>
      </c>
      <c r="B40" s="36">
        <v>615.66</v>
      </c>
      <c r="C40" s="35" t="s">
        <v>92</v>
      </c>
      <c r="D40" s="36">
        <v>1</v>
      </c>
    </row>
    <row r="41" spans="1:4" s="30" customFormat="1" ht="15.75" thickBot="1">
      <c r="A41" s="35" t="s">
        <v>93</v>
      </c>
      <c r="B41" s="36">
        <v>394.08</v>
      </c>
      <c r="C41" s="35" t="s">
        <v>51</v>
      </c>
      <c r="D41" s="36">
        <v>1</v>
      </c>
    </row>
    <row r="42" spans="1:4" s="30" customFormat="1" ht="15.75" thickBot="1">
      <c r="A42" s="35" t="s">
        <v>94</v>
      </c>
      <c r="B42" s="36">
        <v>262.72000000000003</v>
      </c>
      <c r="C42" s="35" t="s">
        <v>51</v>
      </c>
      <c r="D42" s="36">
        <v>1</v>
      </c>
    </row>
    <row r="43" spans="1:4" s="30" customFormat="1" ht="15.75" thickBot="1">
      <c r="A43" s="35" t="s">
        <v>95</v>
      </c>
      <c r="B43" s="36">
        <v>3038.85</v>
      </c>
      <c r="C43" s="35" t="s">
        <v>32</v>
      </c>
      <c r="D43" s="36">
        <v>1.43</v>
      </c>
    </row>
    <row r="44" spans="1:4" s="30" customFormat="1" ht="15.75" thickBot="1">
      <c r="A44" s="35" t="s">
        <v>96</v>
      </c>
      <c r="B44" s="36">
        <v>654.45000000000005</v>
      </c>
      <c r="C44" s="35" t="s">
        <v>38</v>
      </c>
      <c r="D44" s="36">
        <v>3</v>
      </c>
    </row>
    <row r="45" spans="1:4" s="30" customFormat="1" ht="15.75" thickBot="1">
      <c r="A45" s="35" t="s">
        <v>97</v>
      </c>
      <c r="B45" s="36">
        <v>109659</v>
      </c>
      <c r="C45" s="35" t="s">
        <v>32</v>
      </c>
      <c r="D45" s="36">
        <v>1</v>
      </c>
    </row>
    <row r="46" spans="1:4" s="30" customFormat="1" ht="15.75" thickBot="1">
      <c r="A46" s="35" t="s">
        <v>98</v>
      </c>
      <c r="B46" s="36">
        <v>690.76</v>
      </c>
      <c r="C46" s="35" t="s">
        <v>32</v>
      </c>
      <c r="D46" s="36">
        <v>1</v>
      </c>
    </row>
    <row r="47" spans="1:4" s="30" customFormat="1" ht="15.75" thickBot="1">
      <c r="A47" s="35" t="s">
        <v>99</v>
      </c>
      <c r="B47" s="36">
        <v>1152.98</v>
      </c>
      <c r="C47" s="35" t="s">
        <v>32</v>
      </c>
      <c r="D47" s="36">
        <v>2</v>
      </c>
    </row>
    <row r="48" spans="1:4" s="30" customFormat="1" ht="15.75" thickBot="1">
      <c r="A48" s="35" t="s">
        <v>100</v>
      </c>
      <c r="B48" s="36">
        <v>420.72</v>
      </c>
      <c r="C48" s="35" t="s">
        <v>49</v>
      </c>
      <c r="D48" s="36">
        <v>8</v>
      </c>
    </row>
    <row r="49" spans="1:5" s="30" customFormat="1" ht="15.75" thickBot="1">
      <c r="A49" s="35" t="s">
        <v>101</v>
      </c>
      <c r="B49" s="36">
        <v>441.72</v>
      </c>
      <c r="C49" s="35" t="s">
        <v>32</v>
      </c>
      <c r="D49" s="36">
        <v>3</v>
      </c>
    </row>
    <row r="50" spans="1:5" s="30" customFormat="1" ht="15.75" thickBot="1">
      <c r="A50" s="35" t="s">
        <v>102</v>
      </c>
      <c r="B50" s="36">
        <v>1652.55</v>
      </c>
      <c r="C50" s="35" t="s">
        <v>32</v>
      </c>
      <c r="D50" s="36">
        <v>5</v>
      </c>
    </row>
    <row r="51" spans="1:5" s="30" customFormat="1" ht="15.75" thickBot="1">
      <c r="A51" s="35" t="s">
        <v>103</v>
      </c>
      <c r="B51" s="36">
        <v>1177.68</v>
      </c>
      <c r="C51" s="35" t="s">
        <v>104</v>
      </c>
      <c r="D51" s="36">
        <v>3</v>
      </c>
    </row>
    <row r="52" spans="1:5" s="30" customFormat="1" ht="15.75" thickBot="1">
      <c r="A52" s="35" t="s">
        <v>105</v>
      </c>
      <c r="B52" s="36">
        <v>2448.3000000000002</v>
      </c>
      <c r="C52" s="35" t="s">
        <v>32</v>
      </c>
      <c r="D52" s="36">
        <v>5</v>
      </c>
    </row>
    <row r="53" spans="1:5" s="30" customFormat="1" ht="15.75" thickBot="1">
      <c r="A53" s="35" t="s">
        <v>50</v>
      </c>
      <c r="B53" s="36">
        <v>34554.07</v>
      </c>
      <c r="C53" s="35" t="s">
        <v>51</v>
      </c>
      <c r="D53" s="36">
        <v>1</v>
      </c>
    </row>
    <row r="54" spans="1:5" s="30" customFormat="1" ht="15.75" thickBot="1">
      <c r="A54" s="35" t="s">
        <v>106</v>
      </c>
      <c r="B54" s="36">
        <v>1841</v>
      </c>
      <c r="C54" s="35" t="s">
        <v>107</v>
      </c>
      <c r="D54" s="36">
        <v>1</v>
      </c>
    </row>
    <row r="55" spans="1:5" s="30" customFormat="1" ht="15.75" thickBot="1">
      <c r="A55" s="35" t="s">
        <v>108</v>
      </c>
      <c r="B55" s="36">
        <v>41029.300000000003</v>
      </c>
      <c r="C55" s="35" t="s">
        <v>32</v>
      </c>
      <c r="D55" s="36">
        <v>37</v>
      </c>
    </row>
    <row r="56" spans="1:5" ht="43.5" thickBot="1">
      <c r="A56" s="16" t="s">
        <v>14</v>
      </c>
      <c r="B56" s="27">
        <f>SUM(B57:B89)</f>
        <v>248804.37000000002</v>
      </c>
      <c r="C56" s="34" t="s">
        <v>42</v>
      </c>
      <c r="D56" s="15"/>
      <c r="E56" s="4" t="s">
        <v>3</v>
      </c>
    </row>
    <row r="57" spans="1:5" s="30" customFormat="1" ht="15.75" thickBot="1">
      <c r="A57" s="35" t="s">
        <v>109</v>
      </c>
      <c r="B57" s="36">
        <v>35807.760000000002</v>
      </c>
      <c r="C57" s="35" t="s">
        <v>110</v>
      </c>
      <c r="D57" s="36">
        <v>12</v>
      </c>
    </row>
    <row r="58" spans="1:5" s="30" customFormat="1" ht="15.75" thickBot="1">
      <c r="A58" s="35" t="s">
        <v>111</v>
      </c>
      <c r="B58" s="36">
        <v>4352.8999999999996</v>
      </c>
      <c r="C58" s="35" t="s">
        <v>35</v>
      </c>
      <c r="D58" s="36">
        <v>2</v>
      </c>
    </row>
    <row r="59" spans="1:5" s="30" customFormat="1" ht="15.75" thickBot="1">
      <c r="A59" s="35" t="s">
        <v>112</v>
      </c>
      <c r="B59" s="36">
        <v>1889.26</v>
      </c>
      <c r="C59" s="35" t="s">
        <v>32</v>
      </c>
      <c r="D59" s="36">
        <v>1</v>
      </c>
    </row>
    <row r="60" spans="1:5" s="30" customFormat="1" ht="15.75" thickBot="1">
      <c r="A60" s="35" t="s">
        <v>113</v>
      </c>
      <c r="B60" s="36">
        <v>1659.04</v>
      </c>
      <c r="C60" s="35" t="s">
        <v>32</v>
      </c>
      <c r="D60" s="36">
        <v>4</v>
      </c>
    </row>
    <row r="61" spans="1:5" s="30" customFormat="1" ht="15.75" thickBot="1">
      <c r="A61" s="35" t="s">
        <v>114</v>
      </c>
      <c r="B61" s="36">
        <v>491.52</v>
      </c>
      <c r="C61" s="35" t="s">
        <v>51</v>
      </c>
      <c r="D61" s="36">
        <v>1</v>
      </c>
    </row>
    <row r="62" spans="1:5" s="30" customFormat="1" ht="15.75" thickBot="1">
      <c r="A62" s="35" t="s">
        <v>34</v>
      </c>
      <c r="B62" s="36">
        <v>809.36</v>
      </c>
      <c r="C62" s="35" t="s">
        <v>35</v>
      </c>
      <c r="D62" s="36">
        <v>1</v>
      </c>
    </row>
    <row r="63" spans="1:5" s="30" customFormat="1" ht="15.75" thickBot="1">
      <c r="A63" s="35" t="s">
        <v>115</v>
      </c>
      <c r="B63" s="36">
        <v>7499.31</v>
      </c>
      <c r="C63" s="35" t="s">
        <v>35</v>
      </c>
      <c r="D63" s="36">
        <v>13</v>
      </c>
    </row>
    <row r="64" spans="1:5" s="30" customFormat="1" ht="15.75" thickBot="1">
      <c r="A64" s="35" t="s">
        <v>116</v>
      </c>
      <c r="B64" s="36">
        <v>81989</v>
      </c>
      <c r="C64" s="35" t="s">
        <v>32</v>
      </c>
      <c r="D64" s="36">
        <v>1</v>
      </c>
    </row>
    <row r="65" spans="1:4" s="30" customFormat="1" ht="15.75" thickBot="1">
      <c r="A65" s="35" t="s">
        <v>43</v>
      </c>
      <c r="B65" s="36">
        <v>2670.01</v>
      </c>
      <c r="C65" s="35" t="s">
        <v>44</v>
      </c>
      <c r="D65" s="36">
        <v>7</v>
      </c>
    </row>
    <row r="66" spans="1:4" s="30" customFormat="1" ht="15.75" thickBot="1">
      <c r="A66" s="35" t="s">
        <v>43</v>
      </c>
      <c r="B66" s="36">
        <v>8434.7999999999993</v>
      </c>
      <c r="C66" s="35" t="s">
        <v>51</v>
      </c>
      <c r="D66" s="36">
        <v>10</v>
      </c>
    </row>
    <row r="67" spans="1:4" s="30" customFormat="1" ht="15.75" thickBot="1">
      <c r="A67" s="35" t="s">
        <v>45</v>
      </c>
      <c r="B67" s="36">
        <v>1117.43</v>
      </c>
      <c r="C67" s="35" t="s">
        <v>32</v>
      </c>
      <c r="D67" s="36">
        <v>1</v>
      </c>
    </row>
    <row r="68" spans="1:4" s="30" customFormat="1" ht="15.75" thickBot="1">
      <c r="A68" s="35" t="s">
        <v>117</v>
      </c>
      <c r="B68" s="36">
        <v>3205.28</v>
      </c>
      <c r="C68" s="35" t="s">
        <v>38</v>
      </c>
      <c r="D68" s="36">
        <v>23</v>
      </c>
    </row>
    <row r="69" spans="1:4" s="30" customFormat="1" ht="15.75" thickBot="1">
      <c r="A69" s="35" t="s">
        <v>117</v>
      </c>
      <c r="B69" s="36">
        <v>9912.75</v>
      </c>
      <c r="C69" s="35" t="s">
        <v>38</v>
      </c>
      <c r="D69" s="36">
        <v>15</v>
      </c>
    </row>
    <row r="70" spans="1:4" s="30" customFormat="1" ht="15.75" thickBot="1">
      <c r="A70" s="35" t="s">
        <v>118</v>
      </c>
      <c r="B70" s="36">
        <v>10141.450000000001</v>
      </c>
      <c r="C70" s="35" t="s">
        <v>51</v>
      </c>
      <c r="D70" s="36">
        <v>1</v>
      </c>
    </row>
    <row r="71" spans="1:4" s="30" customFormat="1" ht="15.75" thickBot="1">
      <c r="A71" s="35" t="s">
        <v>119</v>
      </c>
      <c r="B71" s="36">
        <v>2965.08</v>
      </c>
      <c r="C71" s="35" t="s">
        <v>38</v>
      </c>
      <c r="D71" s="36">
        <v>12</v>
      </c>
    </row>
    <row r="72" spans="1:4" s="30" customFormat="1" ht="15.75" thickBot="1">
      <c r="A72" s="35" t="s">
        <v>120</v>
      </c>
      <c r="B72" s="36">
        <v>847.16</v>
      </c>
      <c r="C72" s="35" t="s">
        <v>32</v>
      </c>
      <c r="D72" s="36">
        <v>1</v>
      </c>
    </row>
    <row r="73" spans="1:4" s="30" customFormat="1" ht="15.75" thickBot="1">
      <c r="A73" s="35" t="s">
        <v>121</v>
      </c>
      <c r="B73" s="36">
        <v>435.01</v>
      </c>
      <c r="C73" s="35" t="s">
        <v>32</v>
      </c>
      <c r="D73" s="36">
        <v>1</v>
      </c>
    </row>
    <row r="74" spans="1:4" s="30" customFormat="1" ht="15.75" thickBot="1">
      <c r="A74" s="35" t="s">
        <v>46</v>
      </c>
      <c r="B74" s="36">
        <v>821.48</v>
      </c>
      <c r="C74" s="35" t="s">
        <v>32</v>
      </c>
      <c r="D74" s="36">
        <v>4</v>
      </c>
    </row>
    <row r="75" spans="1:4" s="30" customFormat="1" ht="15.75" thickBot="1">
      <c r="A75" s="35" t="s">
        <v>122</v>
      </c>
      <c r="B75" s="36">
        <v>2046.8</v>
      </c>
      <c r="C75" s="35" t="s">
        <v>35</v>
      </c>
      <c r="D75" s="36">
        <v>5</v>
      </c>
    </row>
    <row r="76" spans="1:4" s="30" customFormat="1" ht="15.75" thickBot="1">
      <c r="A76" s="35" t="s">
        <v>47</v>
      </c>
      <c r="B76" s="36">
        <v>4167</v>
      </c>
      <c r="C76" s="35" t="s">
        <v>35</v>
      </c>
      <c r="D76" s="36">
        <v>6</v>
      </c>
    </row>
    <row r="77" spans="1:4" s="30" customFormat="1" ht="15.75" thickBot="1">
      <c r="A77" s="35" t="s">
        <v>39</v>
      </c>
      <c r="B77" s="36">
        <v>1219.98</v>
      </c>
      <c r="C77" s="35" t="s">
        <v>32</v>
      </c>
      <c r="D77" s="36">
        <v>2</v>
      </c>
    </row>
    <row r="78" spans="1:4" s="30" customFormat="1" ht="15.75" thickBot="1">
      <c r="A78" s="35" t="s">
        <v>123</v>
      </c>
      <c r="B78" s="36">
        <v>4675.2</v>
      </c>
      <c r="C78" s="35" t="s">
        <v>32</v>
      </c>
      <c r="D78" s="36">
        <v>1</v>
      </c>
    </row>
    <row r="79" spans="1:4" s="30" customFormat="1" ht="15.75" thickBot="1">
      <c r="A79" s="35" t="s">
        <v>40</v>
      </c>
      <c r="B79" s="36">
        <v>1292.33</v>
      </c>
      <c r="C79" s="35" t="s">
        <v>32</v>
      </c>
      <c r="D79" s="36">
        <v>1</v>
      </c>
    </row>
    <row r="80" spans="1:4" s="30" customFormat="1" ht="15.75" thickBot="1">
      <c r="A80" s="35" t="s">
        <v>41</v>
      </c>
      <c r="B80" s="36">
        <v>9024</v>
      </c>
      <c r="C80" s="35" t="s">
        <v>38</v>
      </c>
      <c r="D80" s="36">
        <v>6</v>
      </c>
    </row>
    <row r="81" spans="1:4" s="30" customFormat="1" ht="15.75" thickBot="1">
      <c r="A81" s="35" t="s">
        <v>48</v>
      </c>
      <c r="B81" s="36">
        <v>4192.1099999999997</v>
      </c>
      <c r="C81" s="35" t="s">
        <v>32</v>
      </c>
      <c r="D81" s="36">
        <v>4.5</v>
      </c>
    </row>
    <row r="82" spans="1:4" s="30" customFormat="1" ht="15.75" thickBot="1">
      <c r="A82" s="35" t="s">
        <v>124</v>
      </c>
      <c r="B82" s="36">
        <v>4987.42</v>
      </c>
      <c r="C82" s="35" t="s">
        <v>38</v>
      </c>
      <c r="D82" s="36">
        <v>2</v>
      </c>
    </row>
    <row r="83" spans="1:4" s="30" customFormat="1" ht="15.75" thickBot="1">
      <c r="A83" s="35" t="s">
        <v>125</v>
      </c>
      <c r="B83" s="36">
        <v>17414</v>
      </c>
      <c r="C83" s="35" t="s">
        <v>51</v>
      </c>
      <c r="D83" s="36">
        <v>1</v>
      </c>
    </row>
    <row r="84" spans="1:4" s="30" customFormat="1" ht="15.75" thickBot="1">
      <c r="A84" s="35" t="s">
        <v>126</v>
      </c>
      <c r="B84" s="36">
        <v>1088.4000000000001</v>
      </c>
      <c r="C84" s="35" t="s">
        <v>51</v>
      </c>
      <c r="D84" s="36">
        <v>1</v>
      </c>
    </row>
    <row r="85" spans="1:4" s="30" customFormat="1" ht="15.75" thickBot="1">
      <c r="A85" s="35" t="s">
        <v>127</v>
      </c>
      <c r="B85" s="36">
        <v>16421.04</v>
      </c>
      <c r="C85" s="35" t="s">
        <v>128</v>
      </c>
      <c r="D85" s="36">
        <v>12</v>
      </c>
    </row>
    <row r="86" spans="1:4" s="30" customFormat="1" ht="15.75" thickBot="1">
      <c r="A86" s="35" t="s">
        <v>129</v>
      </c>
      <c r="B86" s="36">
        <v>1679.01</v>
      </c>
      <c r="C86" s="35" t="s">
        <v>32</v>
      </c>
      <c r="D86" s="36">
        <v>3</v>
      </c>
    </row>
    <row r="87" spans="1:4" s="30" customFormat="1" ht="15.75" thickBot="1">
      <c r="A87" s="35" t="s">
        <v>130</v>
      </c>
      <c r="B87" s="36">
        <v>843.48</v>
      </c>
      <c r="C87" s="35" t="s">
        <v>51</v>
      </c>
      <c r="D87" s="36">
        <v>1</v>
      </c>
    </row>
    <row r="88" spans="1:4" s="30" customFormat="1" ht="15.75" thickBot="1">
      <c r="A88" s="35" t="s">
        <v>52</v>
      </c>
      <c r="B88" s="36">
        <v>2970</v>
      </c>
      <c r="C88" s="35" t="s">
        <v>38</v>
      </c>
      <c r="D88" s="36">
        <v>1.8</v>
      </c>
    </row>
    <row r="89" spans="1:4" s="30" customFormat="1" ht="15.75" thickBot="1">
      <c r="A89" s="35" t="s">
        <v>53</v>
      </c>
      <c r="B89" s="36">
        <v>1735</v>
      </c>
      <c r="C89" s="35" t="s">
        <v>38</v>
      </c>
      <c r="D89" s="36">
        <v>1</v>
      </c>
    </row>
    <row r="90" spans="1:4" ht="28.5">
      <c r="A90" s="16" t="s">
        <v>15</v>
      </c>
      <c r="B90" s="27">
        <v>0</v>
      </c>
      <c r="C90" s="34" t="s">
        <v>42</v>
      </c>
      <c r="D90" s="15"/>
    </row>
    <row r="91" spans="1:4" ht="28.5">
      <c r="A91" s="16" t="s">
        <v>16</v>
      </c>
      <c r="B91" s="27">
        <v>0</v>
      </c>
      <c r="C91" s="34" t="s">
        <v>42</v>
      </c>
      <c r="D91" s="15"/>
    </row>
    <row r="92" spans="1:4">
      <c r="A92" s="16" t="s">
        <v>17</v>
      </c>
      <c r="B92" s="27">
        <v>0</v>
      </c>
      <c r="C92" s="34" t="s">
        <v>42</v>
      </c>
      <c r="D92" s="15"/>
    </row>
    <row r="93" spans="1:4" ht="29.25" thickBot="1">
      <c r="A93" s="16" t="s">
        <v>18</v>
      </c>
      <c r="B93" s="27">
        <f>B94+B95+B96+B97</f>
        <v>13169.289999999999</v>
      </c>
      <c r="C93" s="34" t="s">
        <v>42</v>
      </c>
      <c r="D93" s="15"/>
    </row>
    <row r="94" spans="1:4" s="30" customFormat="1" ht="15.75" thickBot="1">
      <c r="A94" s="35" t="s">
        <v>134</v>
      </c>
      <c r="B94" s="36">
        <v>5719.15</v>
      </c>
      <c r="C94" s="35" t="s">
        <v>135</v>
      </c>
      <c r="D94" s="36">
        <v>1</v>
      </c>
    </row>
    <row r="95" spans="1:4" s="30" customFormat="1" ht="15.75" thickBot="1">
      <c r="A95" s="35" t="s">
        <v>136</v>
      </c>
      <c r="B95" s="36">
        <v>4414.72</v>
      </c>
      <c r="C95" s="35" t="s">
        <v>32</v>
      </c>
      <c r="D95" s="36">
        <v>16</v>
      </c>
    </row>
    <row r="96" spans="1:4" s="30" customFormat="1" ht="15.75" thickBot="1">
      <c r="A96" s="35" t="s">
        <v>136</v>
      </c>
      <c r="B96" s="36">
        <v>2207.36</v>
      </c>
      <c r="C96" s="35" t="s">
        <v>31</v>
      </c>
      <c r="D96" s="36">
        <v>8</v>
      </c>
    </row>
    <row r="97" spans="1:4" s="30" customFormat="1" ht="15.75" thickBot="1">
      <c r="A97" s="35" t="s">
        <v>137</v>
      </c>
      <c r="B97" s="36">
        <v>828.06</v>
      </c>
      <c r="C97" s="35" t="s">
        <v>138</v>
      </c>
      <c r="D97" s="36">
        <v>3</v>
      </c>
    </row>
    <row r="98" spans="1:4" ht="29.25" thickBot="1">
      <c r="A98" s="16" t="s">
        <v>19</v>
      </c>
      <c r="B98" s="27">
        <f>B99+B100</f>
        <v>18175.5</v>
      </c>
      <c r="C98" s="34" t="s">
        <v>42</v>
      </c>
      <c r="D98" s="15"/>
    </row>
    <row r="99" spans="1:4" s="30" customFormat="1" ht="15.75" thickBot="1">
      <c r="A99" s="35" t="s">
        <v>75</v>
      </c>
      <c r="B99" s="36">
        <v>8655</v>
      </c>
      <c r="C99" s="35" t="s">
        <v>31</v>
      </c>
      <c r="D99" s="36">
        <v>34620</v>
      </c>
    </row>
    <row r="100" spans="1:4" s="30" customFormat="1" ht="15.75" thickBot="1">
      <c r="A100" s="35" t="s">
        <v>76</v>
      </c>
      <c r="B100" s="36">
        <v>9520.5</v>
      </c>
      <c r="C100" s="35" t="s">
        <v>31</v>
      </c>
      <c r="D100" s="36">
        <v>34620</v>
      </c>
    </row>
    <row r="101" spans="1:4" ht="29.25" thickBot="1">
      <c r="A101" s="16" t="s">
        <v>20</v>
      </c>
      <c r="B101" s="27">
        <f>SUM(B102:B103)</f>
        <v>68132.160000000003</v>
      </c>
      <c r="C101" s="34" t="s">
        <v>42</v>
      </c>
      <c r="D101" s="15"/>
    </row>
    <row r="102" spans="1:4" s="30" customFormat="1" ht="15.75" thickBot="1">
      <c r="A102" s="35" t="s">
        <v>73</v>
      </c>
      <c r="B102" s="36">
        <v>33235.199999999997</v>
      </c>
      <c r="C102" s="35" t="s">
        <v>31</v>
      </c>
      <c r="D102" s="36">
        <v>34620</v>
      </c>
    </row>
    <row r="103" spans="1:4" s="30" customFormat="1" ht="15.75" thickBot="1">
      <c r="A103" s="35" t="s">
        <v>74</v>
      </c>
      <c r="B103" s="36">
        <v>34896.959999999999</v>
      </c>
      <c r="C103" s="35" t="s">
        <v>31</v>
      </c>
      <c r="D103" s="36">
        <v>34620</v>
      </c>
    </row>
    <row r="104" spans="1:4" ht="29.25" thickBot="1">
      <c r="A104" s="16" t="s">
        <v>21</v>
      </c>
      <c r="B104" s="27">
        <f>SUM(B105:B105)</f>
        <v>4293.3</v>
      </c>
      <c r="C104" s="34" t="s">
        <v>42</v>
      </c>
      <c r="D104" s="15"/>
    </row>
    <row r="105" spans="1:4" s="30" customFormat="1" ht="15.75" thickBot="1">
      <c r="A105" s="35" t="s">
        <v>72</v>
      </c>
      <c r="B105" s="36">
        <v>4293.3</v>
      </c>
      <c r="C105" s="35" t="s">
        <v>31</v>
      </c>
      <c r="D105" s="36">
        <v>1431.1</v>
      </c>
    </row>
    <row r="106" spans="1:4" ht="43.5" thickBot="1">
      <c r="A106" s="16" t="s">
        <v>22</v>
      </c>
      <c r="B106" s="27">
        <f>SUM(B107:B113)</f>
        <v>189238.69999999998</v>
      </c>
      <c r="C106" s="34" t="s">
        <v>42</v>
      </c>
      <c r="D106" s="15"/>
    </row>
    <row r="107" spans="1:4" s="30" customFormat="1" ht="15.75" thickBot="1">
      <c r="A107" s="35" t="s">
        <v>78</v>
      </c>
      <c r="B107" s="36">
        <v>77803</v>
      </c>
      <c r="C107" s="35" t="s">
        <v>31</v>
      </c>
      <c r="D107" s="36">
        <v>28292</v>
      </c>
    </row>
    <row r="108" spans="1:4" s="30" customFormat="1" ht="15.75" thickBot="1">
      <c r="A108" s="35" t="s">
        <v>79</v>
      </c>
      <c r="B108" s="36">
        <v>104413.92</v>
      </c>
      <c r="C108" s="35" t="s">
        <v>31</v>
      </c>
      <c r="D108" s="36">
        <v>34620</v>
      </c>
    </row>
    <row r="109" spans="1:4" s="30" customFormat="1" ht="15.75" thickBot="1">
      <c r="A109" s="35" t="s">
        <v>80</v>
      </c>
      <c r="B109" s="36">
        <v>588.54</v>
      </c>
      <c r="C109" s="35" t="s">
        <v>31</v>
      </c>
      <c r="D109" s="36">
        <v>34620</v>
      </c>
    </row>
    <row r="110" spans="1:4" s="30" customFormat="1" ht="15.75" thickBot="1">
      <c r="A110" s="35" t="s">
        <v>81</v>
      </c>
      <c r="B110" s="36">
        <v>588.54</v>
      </c>
      <c r="C110" s="35" t="s">
        <v>31</v>
      </c>
      <c r="D110" s="36">
        <v>34620</v>
      </c>
    </row>
    <row r="111" spans="1:4" s="30" customFormat="1" ht="15.75" thickBot="1">
      <c r="A111" s="35" t="s">
        <v>131</v>
      </c>
      <c r="B111" s="36">
        <v>553.4</v>
      </c>
      <c r="C111" s="35" t="s">
        <v>31</v>
      </c>
      <c r="D111" s="36">
        <v>2.5</v>
      </c>
    </row>
    <row r="112" spans="1:4" s="30" customFormat="1" ht="15.75" thickBot="1">
      <c r="A112" s="35" t="s">
        <v>132</v>
      </c>
      <c r="B112" s="36">
        <v>3007.56</v>
      </c>
      <c r="C112" s="35" t="s">
        <v>32</v>
      </c>
      <c r="D112" s="36">
        <v>12</v>
      </c>
    </row>
    <row r="113" spans="1:4" s="30" customFormat="1" ht="15.75" thickBot="1">
      <c r="A113" s="35" t="s">
        <v>133</v>
      </c>
      <c r="B113" s="36">
        <v>2283.7399999999998</v>
      </c>
      <c r="C113" s="35" t="s">
        <v>33</v>
      </c>
      <c r="D113" s="36">
        <v>0.35</v>
      </c>
    </row>
    <row r="114" spans="1:4">
      <c r="A114" s="16" t="s">
        <v>23</v>
      </c>
      <c r="B114" s="27">
        <f>B115+B116</f>
        <v>32207.14</v>
      </c>
      <c r="C114" s="34" t="s">
        <v>42</v>
      </c>
      <c r="D114" s="15"/>
    </row>
    <row r="115" spans="1:4" ht="30">
      <c r="A115" s="20" t="s">
        <v>28</v>
      </c>
      <c r="B115" s="29">
        <f>D115*5*12</f>
        <v>7320</v>
      </c>
      <c r="C115" s="21" t="s">
        <v>4</v>
      </c>
      <c r="D115" s="17">
        <v>122</v>
      </c>
    </row>
    <row r="116" spans="1:4">
      <c r="A116" s="24" t="s">
        <v>26</v>
      </c>
      <c r="B116" s="29">
        <f>24887.14</f>
        <v>24887.14</v>
      </c>
      <c r="C116" s="14" t="s">
        <v>42</v>
      </c>
      <c r="D116" s="17"/>
    </row>
    <row r="117" spans="1:4">
      <c r="A117" s="13" t="s">
        <v>62</v>
      </c>
      <c r="B117" s="27">
        <f>B13+B16+B19+B21+B28+B56+B90+B91+B92+B93+B98+B101+B104+B106</f>
        <v>1285840.53</v>
      </c>
      <c r="C117" s="34" t="s">
        <v>42</v>
      </c>
      <c r="D117" s="15"/>
    </row>
    <row r="118" spans="1:4">
      <c r="A118" s="13" t="s">
        <v>63</v>
      </c>
      <c r="B118" s="27">
        <f>B117*1.2+B114</f>
        <v>1575215.7759999998</v>
      </c>
      <c r="C118" s="34" t="s">
        <v>42</v>
      </c>
      <c r="D118" s="15"/>
    </row>
    <row r="119" spans="1:4">
      <c r="A119" s="13" t="s">
        <v>64</v>
      </c>
      <c r="B119" s="27">
        <f>B4+B6+B9-B118</f>
        <v>341285.85400000005</v>
      </c>
      <c r="C119" s="34" t="s">
        <v>42</v>
      </c>
      <c r="D119" s="15"/>
    </row>
  </sheetData>
  <sheetProtection formatCells="0" formatColumn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Гагарина, д.6 </vt:lpstr>
      <vt:lpstr>'Гагарина, д.6 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2021-07-02T04:25:56Z</cp:lastPrinted>
  <dcterms:created xsi:type="dcterms:W3CDTF">2016-03-18T02:51:51Z</dcterms:created>
  <dcterms:modified xsi:type="dcterms:W3CDTF">2022-02-13T23:50:49Z</dcterms:modified>
</cp:coreProperties>
</file>