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90" windowWidth="15855" windowHeight="10620"/>
  </bookViews>
  <sheets>
    <sheet name="бекетова 46" sheetId="1" r:id="rId1"/>
  </sheets>
  <definedNames>
    <definedName name="_xlnm.Print_Area" localSheetId="0">'бекетова 46'!$A$1:$D$100</definedName>
  </definedNames>
  <calcPr calcId="145621"/>
</workbook>
</file>

<file path=xl/calcChain.xml><?xml version="1.0" encoding="utf-8"?>
<calcChain xmlns="http://schemas.openxmlformats.org/spreadsheetml/2006/main">
  <c r="B99" i="1" l="1"/>
  <c r="B95" i="1"/>
  <c r="B96" i="1"/>
  <c r="B72" i="1"/>
  <c r="B76" i="1"/>
  <c r="B40" i="1" l="1"/>
  <c r="B83" i="1" l="1"/>
  <c r="B27" i="1"/>
  <c r="B8" i="1" l="1"/>
  <c r="B79" i="1"/>
  <c r="B20" i="1"/>
  <c r="B16" i="1"/>
  <c r="B13" i="1"/>
  <c r="B10" i="1"/>
  <c r="B97" i="1" l="1"/>
  <c r="B98" i="1" l="1"/>
  <c r="B9" i="1" l="1"/>
  <c r="B11" i="1" l="1"/>
  <c r="B100" i="1"/>
</calcChain>
</file>

<file path=xl/sharedStrings.xml><?xml version="1.0" encoding="utf-8"?>
<sst xmlns="http://schemas.openxmlformats.org/spreadsheetml/2006/main" count="185" uniqueCount="120">
  <si>
    <t>Ед.изм.</t>
  </si>
  <si>
    <t>Количество работ (ед.)</t>
  </si>
  <si>
    <t>Наименование работ (услуг)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</si>
  <si>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</si>
  <si>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</si>
  <si>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</si>
  <si>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</si>
  <si>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</si>
  <si>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</si>
  <si>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</si>
  <si>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</si>
  <si>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</si>
  <si>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</si>
  <si>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</si>
  <si>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</si>
  <si>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</si>
  <si>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</si>
  <si>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</si>
  <si>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</si>
  <si>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</si>
  <si>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</si>
  <si>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</si>
  <si>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</si>
  <si>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</si>
  <si>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</si>
  <si>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</si>
  <si>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</si>
  <si>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 xml:space="preserve">  </t>
  </si>
  <si>
    <t>Адрес: ул.Бекетова, д. 46</t>
  </si>
  <si>
    <t>Выезд а/машины по заявке</t>
  </si>
  <si>
    <t>выезд</t>
  </si>
  <si>
    <t>м2</t>
  </si>
  <si>
    <t>1 стояк</t>
  </si>
  <si>
    <t>м</t>
  </si>
  <si>
    <t>Устранение свищей хомутами</t>
  </si>
  <si>
    <t>Замена электрической лампы накаливания</t>
  </si>
  <si>
    <t>шт.</t>
  </si>
  <si>
    <t>п/м</t>
  </si>
  <si>
    <t>1 дом</t>
  </si>
  <si>
    <t>Осмотр подвала</t>
  </si>
  <si>
    <t>Осмотр сантех. оборудования</t>
  </si>
  <si>
    <t>Сброс воздуха со стояков отопления с использованием а/м газель</t>
  </si>
  <si>
    <t>19. Конечное сальдо с учетом дебиторской задолженности (переплаты) на 31.12.2020 г.</t>
  </si>
  <si>
    <t>Начальное сальдо  на 01.01.2021 г.</t>
  </si>
  <si>
    <t>период: 01.01.2021-31.12.2021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</si>
  <si>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</si>
  <si>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</si>
  <si>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</si>
  <si>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</si>
  <si>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16. Всего расходов по дому за 2021 г.</t>
  </si>
  <si>
    <t>17. Всего расходов по дому с НДС за 2021 г.</t>
  </si>
  <si>
    <t>18. Конечное сальдо по дому на 31.12.2021 г.</t>
  </si>
  <si>
    <t>Управление жилым фондом 1,2 кв. 2021г. К=0,6;0,8;0,85;0,9;1</t>
  </si>
  <si>
    <t>Управление жилым фондом 3,4 кв. 2021г. К=0,6;0,8;0,85;0,9;1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</si>
  <si>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</si>
  <si>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</si>
  <si>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Уборка МОП 1,2 кв. 2021 г. К=0,8</t>
  </si>
  <si>
    <t>Уборка МОП 3,4 кв. 2021 г. К=0,8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</si>
  <si>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</si>
  <si>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</si>
  <si>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</si>
  <si>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</si>
  <si>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Вывод трубопровода горячего водоснаб. из подвала для хоз. нужд</t>
  </si>
  <si>
    <t>метр</t>
  </si>
  <si>
    <t>Замена автомата</t>
  </si>
  <si>
    <t>Замена сборок д.15 с устр-м сбросника на вод-х трубах с прим.сварочн.р</t>
  </si>
  <si>
    <t>Замена светильников с датчиком движения</t>
  </si>
  <si>
    <t>Пробивка проемов в стенах, закладка кирпичем и оштукатуривание после</t>
  </si>
  <si>
    <t>Ремонт подъездной двери</t>
  </si>
  <si>
    <t>Установка сничек и навеска замков</t>
  </si>
  <si>
    <t>Устройство соединения эл.проводов с исп-ем СИЗ № 3</t>
  </si>
  <si>
    <t>1 соед.</t>
  </si>
  <si>
    <t>замена электрической лампы накаливания</t>
  </si>
  <si>
    <t>замер температуры воздуха в кв.</t>
  </si>
  <si>
    <t>помещ</t>
  </si>
  <si>
    <t>исполнение заявок не связанных с ремонтом</t>
  </si>
  <si>
    <t>Закрытие/открытие стояков водоснабжения с использованием  а/м газель</t>
  </si>
  <si>
    <t>Замена крана маевского d 15</t>
  </si>
  <si>
    <t>Запуск системы отопления</t>
  </si>
  <si>
    <t>Освещение теплового узла от входа в подвал</t>
  </si>
  <si>
    <t>дом</t>
  </si>
  <si>
    <t>Отогрев стояков с использованием а/м газель</t>
  </si>
  <si>
    <t>Очистка труб ХВС, ГВС</t>
  </si>
  <si>
    <t>Прочистка труб водоснабжения</t>
  </si>
  <si>
    <t>Регулировка теплоносителя</t>
  </si>
  <si>
    <t>Ремонт вентелей до 32 д.</t>
  </si>
  <si>
    <t>Ремонт труб ГВС</t>
  </si>
  <si>
    <t>Сброс воздуха со стояков отопления с использованием а/м ИЖ</t>
  </si>
  <si>
    <t>Смена кранов д 15 с использованием сварки</t>
  </si>
  <si>
    <t>Смена кранов д 20 с использованием сварки</t>
  </si>
  <si>
    <t>Устранение свищей сваркой (с заплаткой)</t>
  </si>
  <si>
    <t>свищ</t>
  </si>
  <si>
    <t>Утепление труб изовером и стеклотканью</t>
  </si>
  <si>
    <t>Частичная замена стояка отопления</t>
  </si>
  <si>
    <t>замена крана на ГВС</t>
  </si>
  <si>
    <t>осмотр системы отопления в квартире</t>
  </si>
  <si>
    <t>квартира</t>
  </si>
  <si>
    <t>отключение/включение насосов</t>
  </si>
  <si>
    <t>ремонт полотенцесушителя п/п</t>
  </si>
  <si>
    <t>частичная замена стояка ГВС</t>
  </si>
  <si>
    <t>чистка врезки</t>
  </si>
  <si>
    <t>Тех.обслуживание ГО К=0,6;0,8;0,85;0,9;1 (1,2 кв. 2021 г.)</t>
  </si>
  <si>
    <t>Тех.обслуживание ГО К=0,6;0,8;0,85;0,9;1 (3,4 кв. 2021 г.)</t>
  </si>
  <si>
    <t>Содержание ДРС 1,2 кв. 2021 г. коэф.0,8;0,85;0,9;1</t>
  </si>
  <si>
    <t>Содержание ДРС 3,4 кв. 2021 г. коэф.0,8;0,85;0,9;1</t>
  </si>
  <si>
    <t>Прочистка вентиляции</t>
  </si>
  <si>
    <t>Утепление вентпродухов изовером</t>
  </si>
  <si>
    <t>Утепление вентпродухов изовером и монтажной пеной</t>
  </si>
  <si>
    <t>Демонтаж непригодных элементов д/площадки</t>
  </si>
  <si>
    <t>Завоз песка на песочницы детских площадок</t>
  </si>
  <si>
    <t>м3</t>
  </si>
  <si>
    <t>Обработка деревьев</t>
  </si>
  <si>
    <t>Обследование детской площадки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</si>
  <si>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</si>
  <si>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</si>
  <si>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Отпуск цветочной рассады без тары</t>
  </si>
  <si>
    <t>Ремонт штакетного забора</t>
  </si>
  <si>
    <t>Уборка придомовой территории 1,2 кв. 2021 г. К=0,6;0,8</t>
  </si>
  <si>
    <t>Уборка придомовой территории 3,4 кв. 2021 г. К=0,6;0,8</t>
  </si>
  <si>
    <t>Установка новогодних елок с изготовлением деревянной крестовины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</si>
</sst>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-;\-* #,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35">
    <xf numFmtId="0" fontId="0" fillId="0" borderId="0" xfId="0"/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0" fillId="0" borderId="0" xfId="0"/>
    <xf numFmtId="49" fontId="0" fillId="0" borderId="3" xfId="0" applyNumberFormat="1" applyFill="1" applyBorder="1"/>
    <xf numFmtId="2" fontId="2" fillId="3" borderId="0" xfId="0" applyNumberFormat="1" applyFont="1" applyFill="1" applyAlignment="1">
      <alignment horizontal="center" wrapText="1"/>
    </xf>
    <xf numFmtId="164" fontId="6" fillId="3" borderId="2" xfId="0" applyNumberFormat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 vertical="center" wrapText="1"/>
    </xf>
    <xf numFmtId="0" fontId="12" fillId="3" borderId="2" xfId="2" applyFont="1" applyFill="1" applyBorder="1" applyAlignment="1" applyProtection="1">
      <alignment horizontal="center" vertical="center" wrapText="1"/>
    </xf>
    <xf numFmtId="164" fontId="0" fillId="0" borderId="3" xfId="0" applyNumberFormat="1" applyFill="1" applyBorder="1"/>
    <xf numFmtId="4" fontId="6" fillId="3" borderId="2" xfId="3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tabSelected="1" topLeftCell="A75" workbookViewId="0">
      <selection activeCell="B99" sqref="B99"/>
    </sheetView>
  </sheetViews>
  <sheetFormatPr defaultRowHeight="15" outlineLevelRow="2" x14ac:dyDescent="0.25"/>
  <cols>
    <col min="1" max="1" width="59.5703125" style="10" customWidth="1"/>
    <col min="2" max="2" width="15.5703125" style="9" customWidth="1"/>
    <col min="3" max="3" width="9.28515625" style="10" customWidth="1"/>
    <col min="4" max="4" width="14.42578125" style="11" customWidth="1"/>
    <col min="5" max="5" width="12.5703125" style="12" customWidth="1"/>
    <col min="6" max="16384" width="9.140625" style="12"/>
  </cols>
  <sheetData>
    <row r="1" spans="1:4" ht="37.5" customHeight="1" x14ac:dyDescent="0.25">
      <c r="A1" s="31" t="s">
        <v>5</v>
      </c>
      <c r="B1" s="31"/>
      <c r="C1" s="31"/>
      <c r="D1" s="31"/>
    </row>
    <row r="2" spans="1:4" ht="17.25" customHeight="1" x14ac:dyDescent="0.25">
      <c r="A2" s="19" t="s">
        <v>28</v>
      </c>
      <c r="B2" s="33" t="s">
        <v>44</v>
      </c>
      <c r="C2" s="33"/>
      <c r="D2" s="33"/>
    </row>
    <row r="3" spans="1:4" ht="57" x14ac:dyDescent="0.25">
      <c r="A3" s="21" t="s">
        <v>2</v>
      </c>
      <c r="B3" s="3" t="s">
        <v>25</v>
      </c>
      <c r="C3" s="5" t="s">
        <v>0</v>
      </c>
      <c r="D3" s="6" t="s">
        <v>1</v>
      </c>
    </row>
    <row r="4" spans="1:4" x14ac:dyDescent="0.25">
      <c r="A4" s="26" t="s">
        <v>43</v>
      </c>
      <c r="B4" s="27">
        <v>972907.75</v>
      </c>
      <c r="C4" s="14" t="s">
        <v>24</v>
      </c>
      <c r="D4" s="12"/>
    </row>
    <row r="5" spans="1:4" x14ac:dyDescent="0.25">
      <c r="A5" s="34" t="s">
        <v>26</v>
      </c>
      <c r="B5" s="34"/>
      <c r="C5" s="34"/>
      <c r="D5" s="34"/>
    </row>
    <row r="6" spans="1:4" ht="28.5" x14ac:dyDescent="0.25">
      <c r="A6" s="21" t="s">
        <v>45</v>
      </c>
      <c r="B6" s="3">
        <v>950728.92</v>
      </c>
      <c r="C6" s="14" t="s">
        <v>24</v>
      </c>
      <c r="D6" s="6"/>
    </row>
    <row r="7" spans="1:4" x14ac:dyDescent="0.25">
      <c r="A7" s="21" t="s">
        <v>46</v>
      </c>
      <c r="B7" s="3">
        <v>853228.94</v>
      </c>
      <c r="C7" s="14" t="s">
        <v>24</v>
      </c>
      <c r="D7" s="6"/>
    </row>
    <row r="8" spans="1:4" x14ac:dyDescent="0.25">
      <c r="A8" s="21" t="s">
        <v>47</v>
      </c>
      <c r="B8" s="3">
        <f>B7-B6</f>
        <v>-97499.980000000098</v>
      </c>
      <c r="C8" s="14" t="s">
        <v>24</v>
      </c>
      <c r="D8" s="6"/>
    </row>
    <row r="9" spans="1:4" x14ac:dyDescent="0.25">
      <c r="A9" s="21" t="s">
        <v>6</v>
      </c>
      <c r="B9" s="3">
        <f>B10</f>
        <v>13543.68</v>
      </c>
      <c r="C9" s="14" t="s">
        <v>24</v>
      </c>
      <c r="D9" s="6"/>
    </row>
    <row r="10" spans="1:4" x14ac:dyDescent="0.25">
      <c r="A10" s="21" t="s">
        <v>7</v>
      </c>
      <c r="B10" s="15">
        <f>600*12+528.64*12</f>
        <v>13543.68</v>
      </c>
      <c r="C10" s="14" t="s">
        <v>24</v>
      </c>
      <c r="D10" s="6"/>
    </row>
    <row r="11" spans="1:4" x14ac:dyDescent="0.25">
      <c r="A11" s="19" t="s">
        <v>48</v>
      </c>
      <c r="B11" s="7">
        <f>B6+B9-B10</f>
        <v>950728.92</v>
      </c>
      <c r="C11" s="14" t="s">
        <v>24</v>
      </c>
      <c r="D11" s="1"/>
    </row>
    <row r="12" spans="1:4" x14ac:dyDescent="0.25">
      <c r="A12" s="32" t="s">
        <v>8</v>
      </c>
      <c r="B12" s="32"/>
      <c r="C12" s="32"/>
      <c r="D12" s="32"/>
    </row>
    <row r="13" spans="1:4" ht="29.25" thickBot="1" x14ac:dyDescent="0.3">
      <c r="A13" s="19" t="s">
        <v>9</v>
      </c>
      <c r="B13" s="7">
        <f>SUM(B14:B15)</f>
        <v>162294.84</v>
      </c>
      <c r="C13" s="2"/>
      <c r="D13" s="1"/>
    </row>
    <row r="14" spans="1:4" s="22" customFormat="1" ht="15.75" thickBot="1" x14ac:dyDescent="0.3">
      <c r="A14" s="23" t="s">
        <v>52</v>
      </c>
      <c r="B14" s="28">
        <v>78757.919999999998</v>
      </c>
      <c r="C14" s="23" t="s">
        <v>31</v>
      </c>
      <c r="D14" s="28">
        <v>19116</v>
      </c>
    </row>
    <row r="15" spans="1:4" s="22" customFormat="1" ht="15.75" thickBot="1" x14ac:dyDescent="0.3">
      <c r="A15" s="23" t="s">
        <v>53</v>
      </c>
      <c r="B15" s="28">
        <v>83536.92</v>
      </c>
      <c r="C15" s="23" t="s">
        <v>31</v>
      </c>
      <c r="D15" s="28">
        <v>19116</v>
      </c>
    </row>
    <row r="16" spans="1:4" ht="29.25" thickBot="1" x14ac:dyDescent="0.3">
      <c r="A16" s="19" t="s">
        <v>10</v>
      </c>
      <c r="B16" s="7">
        <f>SUM(B17:B18)</f>
        <v>75030.3</v>
      </c>
      <c r="C16" s="2"/>
      <c r="D16" s="1"/>
    </row>
    <row r="17" spans="1:4" s="22" customFormat="1" ht="15.75" thickBot="1" x14ac:dyDescent="0.3">
      <c r="A17" s="23" t="s">
        <v>56</v>
      </c>
      <c r="B17" s="28">
        <v>36320.400000000001</v>
      </c>
      <c r="C17" s="23" t="s">
        <v>31</v>
      </c>
      <c r="D17" s="28">
        <v>19116</v>
      </c>
    </row>
    <row r="18" spans="1:4" s="22" customFormat="1" ht="15.75" thickBot="1" x14ac:dyDescent="0.3">
      <c r="A18" s="23" t="s">
        <v>57</v>
      </c>
      <c r="B18" s="28">
        <v>38709.9</v>
      </c>
      <c r="C18" s="23" t="s">
        <v>31</v>
      </c>
      <c r="D18" s="28">
        <v>19116</v>
      </c>
    </row>
    <row r="19" spans="1:4" ht="28.5" x14ac:dyDescent="0.25">
      <c r="A19" s="19" t="s">
        <v>11</v>
      </c>
      <c r="B19" s="7">
        <v>0</v>
      </c>
      <c r="C19" s="4"/>
      <c r="D19" s="1"/>
    </row>
    <row r="20" spans="1:4" ht="43.5" thickBot="1" x14ac:dyDescent="0.3">
      <c r="A20" s="19" t="s">
        <v>12</v>
      </c>
      <c r="B20" s="7">
        <f>SUM(B21:B26)</f>
        <v>22365.72</v>
      </c>
      <c r="C20" s="2"/>
      <c r="D20" s="1"/>
    </row>
    <row r="21" spans="1:4" s="22" customFormat="1" ht="15.75" thickBot="1" x14ac:dyDescent="0.3">
      <c r="A21" s="23" t="s">
        <v>54</v>
      </c>
      <c r="B21" s="28">
        <v>1911.6</v>
      </c>
      <c r="C21" s="23" t="s">
        <v>31</v>
      </c>
      <c r="D21" s="28">
        <v>19116</v>
      </c>
    </row>
    <row r="22" spans="1:4" s="22" customFormat="1" ht="15.75" thickBot="1" x14ac:dyDescent="0.3">
      <c r="A22" s="23" t="s">
        <v>55</v>
      </c>
      <c r="B22" s="28">
        <v>1911.6</v>
      </c>
      <c r="C22" s="23" t="s">
        <v>31</v>
      </c>
      <c r="D22" s="28">
        <v>19116</v>
      </c>
    </row>
    <row r="23" spans="1:4" s="22" customFormat="1" ht="15.75" thickBot="1" x14ac:dyDescent="0.3">
      <c r="A23" s="23" t="s">
        <v>58</v>
      </c>
      <c r="B23" s="28">
        <v>1720.44</v>
      </c>
      <c r="C23" s="23" t="s">
        <v>31</v>
      </c>
      <c r="D23" s="28">
        <v>19116</v>
      </c>
    </row>
    <row r="24" spans="1:4" s="22" customFormat="1" ht="15.75" thickBot="1" x14ac:dyDescent="0.3">
      <c r="A24" s="23" t="s">
        <v>59</v>
      </c>
      <c r="B24" s="28">
        <v>1720.44</v>
      </c>
      <c r="C24" s="23" t="s">
        <v>31</v>
      </c>
      <c r="D24" s="28">
        <v>19116</v>
      </c>
    </row>
    <row r="25" spans="1:4" s="22" customFormat="1" ht="15.75" thickBot="1" x14ac:dyDescent="0.3">
      <c r="A25" s="23" t="s">
        <v>60</v>
      </c>
      <c r="B25" s="28">
        <v>7264.08</v>
      </c>
      <c r="C25" s="23" t="s">
        <v>31</v>
      </c>
      <c r="D25" s="28">
        <v>19116</v>
      </c>
    </row>
    <row r="26" spans="1:4" s="22" customFormat="1" ht="15.75" thickBot="1" x14ac:dyDescent="0.3">
      <c r="A26" s="23" t="s">
        <v>61</v>
      </c>
      <c r="B26" s="28">
        <v>7837.56</v>
      </c>
      <c r="C26" s="23" t="s">
        <v>31</v>
      </c>
      <c r="D26" s="28">
        <v>19116</v>
      </c>
    </row>
    <row r="27" spans="1:4" ht="43.5" outlineLevel="1" thickBot="1" x14ac:dyDescent="0.3">
      <c r="A27" s="19" t="s">
        <v>13</v>
      </c>
      <c r="B27" s="7">
        <f>SUM(B28:B39)</f>
        <v>350824.11000000004</v>
      </c>
      <c r="C27" s="13"/>
      <c r="D27" s="13"/>
    </row>
    <row r="28" spans="1:4" s="22" customFormat="1" ht="15.75" thickBot="1" x14ac:dyDescent="0.3">
      <c r="A28" s="23" t="s">
        <v>62</v>
      </c>
      <c r="B28" s="28">
        <v>138.69</v>
      </c>
      <c r="C28" s="23" t="s">
        <v>63</v>
      </c>
      <c r="D28" s="28">
        <v>1</v>
      </c>
    </row>
    <row r="29" spans="1:4" s="22" customFormat="1" ht="15.75" thickBot="1" x14ac:dyDescent="0.3">
      <c r="A29" s="23" t="s">
        <v>64</v>
      </c>
      <c r="B29" s="28">
        <v>248.9</v>
      </c>
      <c r="C29" s="23" t="s">
        <v>36</v>
      </c>
      <c r="D29" s="28">
        <v>1</v>
      </c>
    </row>
    <row r="30" spans="1:4" s="22" customFormat="1" ht="15.75" thickBot="1" x14ac:dyDescent="0.3">
      <c r="A30" s="23" t="s">
        <v>65</v>
      </c>
      <c r="B30" s="28">
        <v>739.3</v>
      </c>
      <c r="C30" s="23" t="s">
        <v>36</v>
      </c>
      <c r="D30" s="28">
        <v>1</v>
      </c>
    </row>
    <row r="31" spans="1:4" s="22" customFormat="1" ht="15.75" thickBot="1" x14ac:dyDescent="0.3">
      <c r="A31" s="23" t="s">
        <v>66</v>
      </c>
      <c r="B31" s="28">
        <v>337520.85</v>
      </c>
      <c r="C31" s="23" t="s">
        <v>38</v>
      </c>
      <c r="D31" s="28">
        <v>5</v>
      </c>
    </row>
    <row r="32" spans="1:4" s="22" customFormat="1" ht="15.75" thickBot="1" x14ac:dyDescent="0.3">
      <c r="A32" s="23" t="s">
        <v>35</v>
      </c>
      <c r="B32" s="28">
        <v>588.96</v>
      </c>
      <c r="C32" s="23" t="s">
        <v>36</v>
      </c>
      <c r="D32" s="28">
        <v>4</v>
      </c>
    </row>
    <row r="33" spans="1:4" s="22" customFormat="1" ht="15.75" thickBot="1" x14ac:dyDescent="0.3">
      <c r="A33" s="23" t="s">
        <v>67</v>
      </c>
      <c r="B33" s="28">
        <v>3984.21</v>
      </c>
      <c r="C33" s="23" t="s">
        <v>31</v>
      </c>
      <c r="D33" s="28">
        <v>3</v>
      </c>
    </row>
    <row r="34" spans="1:4" s="22" customFormat="1" ht="15.75" thickBot="1" x14ac:dyDescent="0.3">
      <c r="A34" s="23" t="s">
        <v>68</v>
      </c>
      <c r="B34" s="28">
        <v>627.84</v>
      </c>
      <c r="C34" s="23" t="s">
        <v>36</v>
      </c>
      <c r="D34" s="28">
        <v>1</v>
      </c>
    </row>
    <row r="35" spans="1:4" s="22" customFormat="1" ht="15.75" thickBot="1" x14ac:dyDescent="0.3">
      <c r="A35" s="23" t="s">
        <v>69</v>
      </c>
      <c r="B35" s="28">
        <v>576.49</v>
      </c>
      <c r="C35" s="23" t="s">
        <v>36</v>
      </c>
      <c r="D35" s="28">
        <v>1</v>
      </c>
    </row>
    <row r="36" spans="1:4" s="22" customFormat="1" ht="15.75" thickBot="1" x14ac:dyDescent="0.3">
      <c r="A36" s="23" t="s">
        <v>70</v>
      </c>
      <c r="B36" s="28">
        <v>105.18</v>
      </c>
      <c r="C36" s="23" t="s">
        <v>71</v>
      </c>
      <c r="D36" s="28">
        <v>2</v>
      </c>
    </row>
    <row r="37" spans="1:4" s="22" customFormat="1" ht="15.75" thickBot="1" x14ac:dyDescent="0.3">
      <c r="A37" s="23" t="s">
        <v>72</v>
      </c>
      <c r="B37" s="28">
        <v>441.72</v>
      </c>
      <c r="C37" s="23" t="s">
        <v>36</v>
      </c>
      <c r="D37" s="28">
        <v>3</v>
      </c>
    </row>
    <row r="38" spans="1:4" s="22" customFormat="1" ht="15.75" thickBot="1" x14ac:dyDescent="0.3">
      <c r="A38" s="23" t="s">
        <v>73</v>
      </c>
      <c r="B38" s="28">
        <v>255.27</v>
      </c>
      <c r="C38" s="23" t="s">
        <v>74</v>
      </c>
      <c r="D38" s="28">
        <v>1</v>
      </c>
    </row>
    <row r="39" spans="1:4" s="22" customFormat="1" ht="15.75" thickBot="1" x14ac:dyDescent="0.3">
      <c r="A39" s="23" t="s">
        <v>75</v>
      </c>
      <c r="B39" s="28">
        <v>5596.7</v>
      </c>
      <c r="C39" s="23" t="s">
        <v>36</v>
      </c>
      <c r="D39" s="28">
        <v>10</v>
      </c>
    </row>
    <row r="40" spans="1:4" s="16" customFormat="1" ht="57.75" outlineLevel="2" thickBot="1" x14ac:dyDescent="0.3">
      <c r="A40" s="19" t="s">
        <v>14</v>
      </c>
      <c r="B40" s="25">
        <f>SUM(B41:B68)</f>
        <v>152838.66</v>
      </c>
      <c r="C40" s="17"/>
      <c r="D40" s="17"/>
    </row>
    <row r="41" spans="1:4" s="22" customFormat="1" ht="15.75" thickBot="1" x14ac:dyDescent="0.3">
      <c r="A41" s="23" t="s">
        <v>29</v>
      </c>
      <c r="B41" s="28">
        <v>1701.45</v>
      </c>
      <c r="C41" s="23" t="s">
        <v>30</v>
      </c>
      <c r="D41" s="28">
        <v>3</v>
      </c>
    </row>
    <row r="42" spans="1:4" s="22" customFormat="1" ht="15.75" thickBot="1" x14ac:dyDescent="0.3">
      <c r="A42" s="23" t="s">
        <v>76</v>
      </c>
      <c r="B42" s="28">
        <v>3461.22</v>
      </c>
      <c r="C42" s="23" t="s">
        <v>32</v>
      </c>
      <c r="D42" s="28">
        <v>6</v>
      </c>
    </row>
    <row r="43" spans="1:4" s="22" customFormat="1" ht="15.75" thickBot="1" x14ac:dyDescent="0.3">
      <c r="A43" s="23" t="s">
        <v>77</v>
      </c>
      <c r="B43" s="28">
        <v>953.27</v>
      </c>
      <c r="C43" s="23" t="s">
        <v>36</v>
      </c>
      <c r="D43" s="28">
        <v>1</v>
      </c>
    </row>
    <row r="44" spans="1:4" s="22" customFormat="1" ht="15.75" thickBot="1" x14ac:dyDescent="0.3">
      <c r="A44" s="23" t="s">
        <v>78</v>
      </c>
      <c r="B44" s="28">
        <v>1117</v>
      </c>
      <c r="C44" s="23" t="s">
        <v>36</v>
      </c>
      <c r="D44" s="28">
        <v>1</v>
      </c>
    </row>
    <row r="45" spans="1:4" s="22" customFormat="1" ht="15.75" thickBot="1" x14ac:dyDescent="0.3">
      <c r="A45" s="23" t="s">
        <v>79</v>
      </c>
      <c r="B45" s="28">
        <v>3919</v>
      </c>
      <c r="C45" s="23" t="s">
        <v>33</v>
      </c>
      <c r="D45" s="28">
        <v>100</v>
      </c>
    </row>
    <row r="46" spans="1:4" s="22" customFormat="1" ht="15.75" thickBot="1" x14ac:dyDescent="0.3">
      <c r="A46" s="23" t="s">
        <v>39</v>
      </c>
      <c r="B46" s="28">
        <v>3373.92</v>
      </c>
      <c r="C46" s="23" t="s">
        <v>80</v>
      </c>
      <c r="D46" s="28">
        <v>4</v>
      </c>
    </row>
    <row r="47" spans="1:4" s="22" customFormat="1" ht="15.75" thickBot="1" x14ac:dyDescent="0.3">
      <c r="A47" s="23" t="s">
        <v>40</v>
      </c>
      <c r="B47" s="28">
        <v>937.64</v>
      </c>
      <c r="C47" s="23" t="s">
        <v>36</v>
      </c>
      <c r="D47" s="28">
        <v>2</v>
      </c>
    </row>
    <row r="48" spans="1:4" s="22" customFormat="1" ht="15.75" thickBot="1" x14ac:dyDescent="0.3">
      <c r="A48" s="23" t="s">
        <v>81</v>
      </c>
      <c r="B48" s="28">
        <v>1153.74</v>
      </c>
      <c r="C48" s="23" t="s">
        <v>33</v>
      </c>
      <c r="D48" s="28">
        <v>2</v>
      </c>
    </row>
    <row r="49" spans="1:4" s="22" customFormat="1" ht="15.75" thickBot="1" x14ac:dyDescent="0.3">
      <c r="A49" s="23" t="s">
        <v>82</v>
      </c>
      <c r="B49" s="28">
        <v>12.07</v>
      </c>
      <c r="C49" s="23" t="s">
        <v>33</v>
      </c>
      <c r="D49" s="28">
        <v>0.1</v>
      </c>
    </row>
    <row r="50" spans="1:4" s="22" customFormat="1" ht="15.75" thickBot="1" x14ac:dyDescent="0.3">
      <c r="A50" s="23" t="s">
        <v>83</v>
      </c>
      <c r="B50" s="28">
        <v>1380.72</v>
      </c>
      <c r="C50" s="23" t="s">
        <v>33</v>
      </c>
      <c r="D50" s="28">
        <v>8</v>
      </c>
    </row>
    <row r="51" spans="1:4" s="22" customFormat="1" ht="15.75" thickBot="1" x14ac:dyDescent="0.3">
      <c r="A51" s="23" t="s">
        <v>84</v>
      </c>
      <c r="B51" s="28">
        <v>847.16</v>
      </c>
      <c r="C51" s="23" t="s">
        <v>36</v>
      </c>
      <c r="D51" s="28">
        <v>1</v>
      </c>
    </row>
    <row r="52" spans="1:4" s="22" customFormat="1" ht="15.75" thickBot="1" x14ac:dyDescent="0.3">
      <c r="A52" s="23" t="s">
        <v>84</v>
      </c>
      <c r="B52" s="28">
        <v>546.42999999999995</v>
      </c>
      <c r="C52" s="23" t="s">
        <v>36</v>
      </c>
      <c r="D52" s="28">
        <v>1</v>
      </c>
    </row>
    <row r="53" spans="1:4" s="22" customFormat="1" ht="15.75" thickBot="1" x14ac:dyDescent="0.3">
      <c r="A53" s="23" t="s">
        <v>85</v>
      </c>
      <c r="B53" s="28">
        <v>870.02</v>
      </c>
      <c r="C53" s="23" t="s">
        <v>36</v>
      </c>
      <c r="D53" s="28">
        <v>2</v>
      </c>
    </row>
    <row r="54" spans="1:4" s="22" customFormat="1" ht="15.75" thickBot="1" x14ac:dyDescent="0.3">
      <c r="A54" s="23" t="s">
        <v>86</v>
      </c>
      <c r="B54" s="28">
        <v>3321.9</v>
      </c>
      <c r="C54" s="23" t="s">
        <v>33</v>
      </c>
      <c r="D54" s="28">
        <v>4.0999999999999996</v>
      </c>
    </row>
    <row r="55" spans="1:4" s="22" customFormat="1" ht="15.75" thickBot="1" x14ac:dyDescent="0.3">
      <c r="A55" s="23" t="s">
        <v>87</v>
      </c>
      <c r="B55" s="28">
        <v>818.72</v>
      </c>
      <c r="C55" s="23" t="s">
        <v>32</v>
      </c>
      <c r="D55" s="28">
        <v>2</v>
      </c>
    </row>
    <row r="56" spans="1:4" s="22" customFormat="1" ht="15.75" thickBot="1" x14ac:dyDescent="0.3">
      <c r="A56" s="23" t="s">
        <v>41</v>
      </c>
      <c r="B56" s="28">
        <v>23613</v>
      </c>
      <c r="C56" s="23" t="s">
        <v>32</v>
      </c>
      <c r="D56" s="28">
        <v>34</v>
      </c>
    </row>
    <row r="57" spans="1:4" s="22" customFormat="1" ht="15.75" thickBot="1" x14ac:dyDescent="0.3">
      <c r="A57" s="23" t="s">
        <v>88</v>
      </c>
      <c r="B57" s="28">
        <v>383.32</v>
      </c>
      <c r="C57" s="23" t="s">
        <v>36</v>
      </c>
      <c r="D57" s="28">
        <v>1</v>
      </c>
    </row>
    <row r="58" spans="1:4" s="22" customFormat="1" ht="15.75" thickBot="1" x14ac:dyDescent="0.3">
      <c r="A58" s="23" t="s">
        <v>89</v>
      </c>
      <c r="B58" s="28">
        <v>873.34</v>
      </c>
      <c r="C58" s="23" t="s">
        <v>36</v>
      </c>
      <c r="D58" s="28">
        <v>2</v>
      </c>
    </row>
    <row r="59" spans="1:4" s="22" customFormat="1" ht="15.75" thickBot="1" x14ac:dyDescent="0.3">
      <c r="A59" s="23" t="s">
        <v>90</v>
      </c>
      <c r="B59" s="28">
        <v>1066.06</v>
      </c>
      <c r="C59" s="23" t="s">
        <v>91</v>
      </c>
      <c r="D59" s="28">
        <v>1</v>
      </c>
    </row>
    <row r="60" spans="1:4" s="22" customFormat="1" ht="15.75" thickBot="1" x14ac:dyDescent="0.3">
      <c r="A60" s="23" t="s">
        <v>34</v>
      </c>
      <c r="B60" s="28">
        <v>1708.88</v>
      </c>
      <c r="C60" s="23" t="s">
        <v>36</v>
      </c>
      <c r="D60" s="28">
        <v>4</v>
      </c>
    </row>
    <row r="61" spans="1:4" s="22" customFormat="1" ht="15.75" thickBot="1" x14ac:dyDescent="0.3">
      <c r="A61" s="23" t="s">
        <v>92</v>
      </c>
      <c r="B61" s="28">
        <v>828.06</v>
      </c>
      <c r="C61" s="23" t="s">
        <v>37</v>
      </c>
      <c r="D61" s="28">
        <v>3</v>
      </c>
    </row>
    <row r="62" spans="1:4" s="22" customFormat="1" ht="15.75" thickBot="1" x14ac:dyDescent="0.3">
      <c r="A62" s="23" t="s">
        <v>93</v>
      </c>
      <c r="B62" s="28">
        <v>4881.24</v>
      </c>
      <c r="C62" s="23" t="s">
        <v>33</v>
      </c>
      <c r="D62" s="28">
        <v>3</v>
      </c>
    </row>
    <row r="63" spans="1:4" s="22" customFormat="1" ht="15.75" thickBot="1" x14ac:dyDescent="0.3">
      <c r="A63" s="23" t="s">
        <v>94</v>
      </c>
      <c r="B63" s="28">
        <v>625.83000000000004</v>
      </c>
      <c r="C63" s="23" t="s">
        <v>36</v>
      </c>
      <c r="D63" s="28">
        <v>1</v>
      </c>
    </row>
    <row r="64" spans="1:4" s="22" customFormat="1" ht="15.75" thickBot="1" x14ac:dyDescent="0.3">
      <c r="A64" s="23" t="s">
        <v>95</v>
      </c>
      <c r="B64" s="28">
        <v>438.88</v>
      </c>
      <c r="C64" s="23" t="s">
        <v>96</v>
      </c>
      <c r="D64" s="28">
        <v>1</v>
      </c>
    </row>
    <row r="65" spans="1:4" s="22" customFormat="1" ht="15.75" thickBot="1" x14ac:dyDescent="0.3">
      <c r="A65" s="23" t="s">
        <v>97</v>
      </c>
      <c r="B65" s="28">
        <v>295.87</v>
      </c>
      <c r="C65" s="23" t="s">
        <v>80</v>
      </c>
      <c r="D65" s="28">
        <v>1</v>
      </c>
    </row>
    <row r="66" spans="1:4" s="22" customFormat="1" ht="15.75" thickBot="1" x14ac:dyDescent="0.3">
      <c r="A66" s="23" t="s">
        <v>98</v>
      </c>
      <c r="B66" s="28">
        <v>1709.84</v>
      </c>
      <c r="C66" s="23" t="s">
        <v>36</v>
      </c>
      <c r="D66" s="28">
        <v>2</v>
      </c>
    </row>
    <row r="67" spans="1:4" s="22" customFormat="1" ht="15.75" thickBot="1" x14ac:dyDescent="0.3">
      <c r="A67" s="23" t="s">
        <v>99</v>
      </c>
      <c r="B67" s="28">
        <v>91620.66</v>
      </c>
      <c r="C67" s="23" t="s">
        <v>33</v>
      </c>
      <c r="D67" s="28">
        <v>38</v>
      </c>
    </row>
    <row r="68" spans="1:4" s="22" customFormat="1" ht="15.75" thickBot="1" x14ac:dyDescent="0.3">
      <c r="A68" s="23" t="s">
        <v>100</v>
      </c>
      <c r="B68" s="28">
        <v>379.42</v>
      </c>
      <c r="C68" s="23" t="s">
        <v>36</v>
      </c>
      <c r="D68" s="28">
        <v>1</v>
      </c>
    </row>
    <row r="69" spans="1:4" s="16" customFormat="1" ht="28.5" outlineLevel="2" x14ac:dyDescent="0.25">
      <c r="A69" s="19" t="s">
        <v>15</v>
      </c>
      <c r="B69" s="18">
        <v>0</v>
      </c>
      <c r="C69" s="17"/>
      <c r="D69" s="17"/>
    </row>
    <row r="70" spans="1:4" ht="28.5" x14ac:dyDescent="0.25">
      <c r="A70" s="19" t="s">
        <v>16</v>
      </c>
      <c r="B70" s="7">
        <v>0</v>
      </c>
      <c r="C70" s="2"/>
      <c r="D70" s="1"/>
    </row>
    <row r="71" spans="1:4" ht="28.5" x14ac:dyDescent="0.25">
      <c r="A71" s="19" t="s">
        <v>17</v>
      </c>
      <c r="B71" s="7">
        <v>0</v>
      </c>
      <c r="C71" s="2"/>
      <c r="D71" s="1"/>
    </row>
    <row r="72" spans="1:4" ht="29.25" thickBot="1" x14ac:dyDescent="0.3">
      <c r="A72" s="19" t="s">
        <v>18</v>
      </c>
      <c r="B72" s="7">
        <f>SUM(B73:B75)</f>
        <v>6586.89</v>
      </c>
      <c r="C72" s="2"/>
      <c r="D72" s="1"/>
    </row>
    <row r="73" spans="1:4" s="22" customFormat="1" ht="15.75" thickBot="1" x14ac:dyDescent="0.3">
      <c r="A73" s="23" t="s">
        <v>105</v>
      </c>
      <c r="B73" s="28">
        <v>3647.49</v>
      </c>
      <c r="C73" s="23" t="s">
        <v>33</v>
      </c>
      <c r="D73" s="28">
        <v>7</v>
      </c>
    </row>
    <row r="74" spans="1:4" s="22" customFormat="1" ht="15.75" thickBot="1" x14ac:dyDescent="0.3">
      <c r="A74" s="23" t="s">
        <v>106</v>
      </c>
      <c r="B74" s="28">
        <v>1103.68</v>
      </c>
      <c r="C74" s="23" t="s">
        <v>31</v>
      </c>
      <c r="D74" s="28">
        <v>4</v>
      </c>
    </row>
    <row r="75" spans="1:4" s="22" customFormat="1" ht="15.75" thickBot="1" x14ac:dyDescent="0.3">
      <c r="A75" s="23" t="s">
        <v>107</v>
      </c>
      <c r="B75" s="28">
        <v>1835.72</v>
      </c>
      <c r="C75" s="23" t="s">
        <v>36</v>
      </c>
      <c r="D75" s="28">
        <v>4</v>
      </c>
    </row>
    <row r="76" spans="1:4" ht="29.25" thickBot="1" x14ac:dyDescent="0.3">
      <c r="A76" s="19" t="s">
        <v>19</v>
      </c>
      <c r="B76" s="7">
        <f>B77+B78</f>
        <v>10035.9</v>
      </c>
      <c r="C76" s="2"/>
      <c r="D76" s="1"/>
    </row>
    <row r="77" spans="1:4" s="22" customFormat="1" ht="15.75" thickBot="1" x14ac:dyDescent="0.3">
      <c r="A77" s="23" t="s">
        <v>101</v>
      </c>
      <c r="B77" s="28">
        <v>4779</v>
      </c>
      <c r="C77" s="23" t="s">
        <v>31</v>
      </c>
      <c r="D77" s="28">
        <v>19116</v>
      </c>
    </row>
    <row r="78" spans="1:4" s="22" customFormat="1" ht="15.75" thickBot="1" x14ac:dyDescent="0.3">
      <c r="A78" s="23" t="s">
        <v>102</v>
      </c>
      <c r="B78" s="28">
        <v>5256.9</v>
      </c>
      <c r="C78" s="23" t="s">
        <v>31</v>
      </c>
      <c r="D78" s="28">
        <v>19116</v>
      </c>
    </row>
    <row r="79" spans="1:4" ht="29.25" thickBot="1" x14ac:dyDescent="0.3">
      <c r="A79" s="19" t="s">
        <v>20</v>
      </c>
      <c r="B79" s="7">
        <f>SUM(B80:B81)</f>
        <v>37620.29</v>
      </c>
      <c r="C79" s="2"/>
      <c r="D79" s="1"/>
    </row>
    <row r="80" spans="1:4" s="22" customFormat="1" ht="15.75" thickBot="1" x14ac:dyDescent="0.3">
      <c r="A80" s="23" t="s">
        <v>103</v>
      </c>
      <c r="B80" s="28">
        <v>18351.36</v>
      </c>
      <c r="C80" s="23" t="s">
        <v>31</v>
      </c>
      <c r="D80" s="28">
        <v>19116</v>
      </c>
    </row>
    <row r="81" spans="1:4" s="22" customFormat="1" ht="15.75" thickBot="1" x14ac:dyDescent="0.3">
      <c r="A81" s="23" t="s">
        <v>104</v>
      </c>
      <c r="B81" s="28">
        <v>19268.93</v>
      </c>
      <c r="C81" s="23" t="s">
        <v>31</v>
      </c>
      <c r="D81" s="28">
        <v>19116</v>
      </c>
    </row>
    <row r="82" spans="1:4" ht="42.75" x14ac:dyDescent="0.25">
      <c r="A82" s="19" t="s">
        <v>21</v>
      </c>
      <c r="B82" s="7">
        <v>0</v>
      </c>
      <c r="C82" s="2"/>
      <c r="D82" s="1"/>
    </row>
    <row r="83" spans="1:4" ht="57.75" thickBot="1" x14ac:dyDescent="0.3">
      <c r="A83" s="19" t="s">
        <v>22</v>
      </c>
      <c r="B83" s="7">
        <f>SUM(B84:B94)</f>
        <v>122195.08</v>
      </c>
      <c r="C83" s="2"/>
      <c r="D83" s="1"/>
    </row>
    <row r="84" spans="1:4" s="22" customFormat="1" ht="15.75" thickBot="1" x14ac:dyDescent="0.3">
      <c r="A84" s="23" t="s">
        <v>108</v>
      </c>
      <c r="B84" s="28">
        <v>3645</v>
      </c>
      <c r="C84" s="23" t="s">
        <v>36</v>
      </c>
      <c r="D84" s="28">
        <v>4</v>
      </c>
    </row>
    <row r="85" spans="1:4" s="22" customFormat="1" ht="15.75" thickBot="1" x14ac:dyDescent="0.3">
      <c r="A85" s="23" t="s">
        <v>109</v>
      </c>
      <c r="B85" s="28">
        <v>4663.68</v>
      </c>
      <c r="C85" s="23" t="s">
        <v>110</v>
      </c>
      <c r="D85" s="28">
        <v>1.5</v>
      </c>
    </row>
    <row r="86" spans="1:4" s="22" customFormat="1" ht="15.75" thickBot="1" x14ac:dyDescent="0.3">
      <c r="A86" s="23" t="s">
        <v>111</v>
      </c>
      <c r="B86" s="28">
        <v>501.26</v>
      </c>
      <c r="C86" s="23" t="s">
        <v>36</v>
      </c>
      <c r="D86" s="28">
        <v>2</v>
      </c>
    </row>
    <row r="87" spans="1:4" s="22" customFormat="1" ht="15.75" thickBot="1" x14ac:dyDescent="0.3">
      <c r="A87" s="23" t="s">
        <v>112</v>
      </c>
      <c r="B87" s="28">
        <v>275.23</v>
      </c>
      <c r="C87" s="23" t="s">
        <v>36</v>
      </c>
      <c r="D87" s="28">
        <v>1</v>
      </c>
    </row>
    <row r="88" spans="1:4" s="22" customFormat="1" ht="15.75" thickBot="1" x14ac:dyDescent="0.3">
      <c r="A88" s="23" t="s">
        <v>113</v>
      </c>
      <c r="B88" s="28">
        <v>324.97000000000003</v>
      </c>
      <c r="C88" s="23" t="s">
        <v>31</v>
      </c>
      <c r="D88" s="28">
        <v>19116</v>
      </c>
    </row>
    <row r="89" spans="1:4" s="22" customFormat="1" ht="15.75" thickBot="1" x14ac:dyDescent="0.3">
      <c r="A89" s="23" t="s">
        <v>114</v>
      </c>
      <c r="B89" s="28">
        <v>324.97000000000003</v>
      </c>
      <c r="C89" s="23" t="s">
        <v>31</v>
      </c>
      <c r="D89" s="28">
        <v>19116</v>
      </c>
    </row>
    <row r="90" spans="1:4" s="22" customFormat="1" ht="15.75" thickBot="1" x14ac:dyDescent="0.3">
      <c r="A90" s="23" t="s">
        <v>115</v>
      </c>
      <c r="B90" s="28">
        <v>920.4</v>
      </c>
      <c r="C90" s="23" t="s">
        <v>36</v>
      </c>
      <c r="D90" s="28">
        <v>30</v>
      </c>
    </row>
    <row r="91" spans="1:4" s="22" customFormat="1" ht="15.75" thickBot="1" x14ac:dyDescent="0.3">
      <c r="A91" s="23" t="s">
        <v>116</v>
      </c>
      <c r="B91" s="28">
        <v>745.28</v>
      </c>
      <c r="C91" s="23" t="s">
        <v>37</v>
      </c>
      <c r="D91" s="28">
        <v>2</v>
      </c>
    </row>
    <row r="92" spans="1:4" s="22" customFormat="1" ht="15.75" thickBot="1" x14ac:dyDescent="0.3">
      <c r="A92" s="23" t="s">
        <v>117</v>
      </c>
      <c r="B92" s="28">
        <v>52569</v>
      </c>
      <c r="C92" s="23" t="s">
        <v>31</v>
      </c>
      <c r="D92" s="28">
        <v>19116</v>
      </c>
    </row>
    <row r="93" spans="1:4" s="22" customFormat="1" ht="15.75" thickBot="1" x14ac:dyDescent="0.3">
      <c r="A93" s="23" t="s">
        <v>118</v>
      </c>
      <c r="B93" s="28">
        <v>57653.88</v>
      </c>
      <c r="C93" s="23" t="s">
        <v>31</v>
      </c>
      <c r="D93" s="28">
        <v>19116</v>
      </c>
    </row>
    <row r="94" spans="1:4" s="22" customFormat="1" ht="15.75" thickBot="1" x14ac:dyDescent="0.3">
      <c r="A94" s="23" t="s">
        <v>119</v>
      </c>
      <c r="B94" s="28">
        <v>571.41</v>
      </c>
      <c r="C94" s="23" t="s">
        <v>36</v>
      </c>
      <c r="D94" s="28">
        <v>0.5</v>
      </c>
    </row>
    <row r="95" spans="1:4" x14ac:dyDescent="0.25">
      <c r="A95" s="19" t="s">
        <v>23</v>
      </c>
      <c r="B95" s="7">
        <f>B96</f>
        <v>4260</v>
      </c>
      <c r="C95" s="2"/>
      <c r="D95" s="1"/>
    </row>
    <row r="96" spans="1:4" ht="45" x14ac:dyDescent="0.25">
      <c r="A96" s="4" t="s">
        <v>4</v>
      </c>
      <c r="B96" s="8">
        <f>D96*12*5</f>
        <v>4260</v>
      </c>
      <c r="C96" s="4" t="s">
        <v>3</v>
      </c>
      <c r="D96" s="4">
        <v>71</v>
      </c>
    </row>
    <row r="97" spans="1:5" x14ac:dyDescent="0.25">
      <c r="A97" s="19" t="s">
        <v>49</v>
      </c>
      <c r="B97" s="29">
        <f>B13+B16+B19+B20+B27+B40+B72+B76+B79+B82+B1011+B83+B70+B69</f>
        <v>939791.79000000015</v>
      </c>
      <c r="C97" s="20" t="s">
        <v>24</v>
      </c>
      <c r="D97" s="1"/>
      <c r="E97" s="24"/>
    </row>
    <row r="98" spans="1:5" x14ac:dyDescent="0.25">
      <c r="A98" s="19" t="s">
        <v>50</v>
      </c>
      <c r="B98" s="30">
        <f>B97*1.2+B95</f>
        <v>1132010.148</v>
      </c>
      <c r="C98" s="20" t="s">
        <v>24</v>
      </c>
      <c r="D98" s="1"/>
    </row>
    <row r="99" spans="1:5" x14ac:dyDescent="0.25">
      <c r="A99" s="19" t="s">
        <v>51</v>
      </c>
      <c r="B99" s="30">
        <f>B6+B9-B98+B4</f>
        <v>805170.20200000005</v>
      </c>
      <c r="C99" s="20" t="s">
        <v>24</v>
      </c>
      <c r="D99" s="1"/>
    </row>
    <row r="100" spans="1:5" ht="28.5" hidden="1" x14ac:dyDescent="0.25">
      <c r="A100" s="19" t="s">
        <v>42</v>
      </c>
      <c r="B100" s="7">
        <f>B99+B8</f>
        <v>707670.22199999995</v>
      </c>
      <c r="C100" s="20" t="s">
        <v>24</v>
      </c>
      <c r="D100" s="1"/>
    </row>
    <row r="106" spans="1:5" x14ac:dyDescent="0.25">
      <c r="A106" s="10" t="s">
        <v>27</v>
      </c>
    </row>
  </sheetData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бекетова 46</vt:lpstr>
      <vt:lpstr>'бекетова 46'!Область_печати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Алена Попова Вячеславовна</cp:lastModifiedBy>
  <cp:lastPrinted>2018-03-16T00:09:36Z</cp:lastPrinted>
  <dcterms:created xsi:type="dcterms:W3CDTF">2016-03-18T02:51:51Z</dcterms:created>
  <dcterms:modified xsi:type="dcterms:W3CDTF">2022-02-15T02:37:26Z</dcterms:modified>
</cp:coreProperties>
</file>