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 activeTab="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Лист1!$A$1:$E$85</definedName>
  </definedNames>
  <calcPr calcId="145621" calcMode="manual"/>
</workbook>
</file>

<file path=xl/calcChain.xml><?xml version="1.0" encoding="utf-8"?>
<calcChain xmlns="http://schemas.openxmlformats.org/spreadsheetml/2006/main">
  <c r="C28" i="1" l="1"/>
  <c r="C58" i="2"/>
  <c r="C59" i="3" l="1"/>
  <c r="C63" i="3" s="1"/>
  <c r="C73" i="1" l="1"/>
  <c r="C42" i="1"/>
  <c r="C19" i="1"/>
  <c r="C65" i="1" l="1"/>
  <c r="C81" i="1"/>
  <c r="C80" i="1" s="1"/>
  <c r="C71" i="1"/>
  <c r="B81" i="1" l="1"/>
  <c r="B80" i="1" s="1"/>
  <c r="C7" i="1"/>
  <c r="C13" i="1"/>
  <c r="C21" i="1"/>
  <c r="C68" i="1"/>
  <c r="C16" i="1"/>
  <c r="C10" i="1"/>
  <c r="C8" i="1" s="1"/>
  <c r="C11" i="1" l="1"/>
  <c r="C82" i="1"/>
  <c r="F82" i="1" s="1"/>
  <c r="B63" i="1"/>
  <c r="C83" i="1" l="1"/>
  <c r="C84" i="1" s="1"/>
  <c r="C85" i="1" s="1"/>
  <c r="B73" i="1" l="1"/>
  <c r="B65" i="1"/>
  <c r="B71" i="1" l="1"/>
  <c r="B68" i="1"/>
  <c r="B67" i="1"/>
  <c r="B64" i="1"/>
  <c r="B19" i="1"/>
  <c r="B16" i="1"/>
  <c r="B13" i="1"/>
  <c r="B82" i="1" l="1"/>
</calcChain>
</file>

<file path=xl/sharedStrings.xml><?xml version="1.0" encoding="utf-8"?>
<sst xmlns="http://schemas.openxmlformats.org/spreadsheetml/2006/main" count="378" uniqueCount="111">
  <si>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</si>
  <si>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</si>
  <si>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</si>
  <si>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</si>
  <si>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</si>
  <si>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</si>
  <si>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</si>
  <si>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</si>
  <si>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</si>
  <si>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</si>
  <si>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</si>
  <si>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</si>
  <si>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</si>
  <si>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</si>
  <si>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</si>
  <si>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</si>
  <si>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</si>
  <si>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</si>
  <si>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</si>
  <si>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</si>
  <si>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</si>
  <si>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</si>
  <si>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</si>
  <si>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</si>
  <si>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</si>
  <si>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</si>
  <si>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</si>
  <si>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</si>
  <si>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</si>
  <si>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</si>
  <si>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</si>
  <si>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руб.</t>
  </si>
  <si>
    <t xml:space="preserve">Годовая фактическая стоимость работ (услуг) </t>
  </si>
  <si>
    <t>Закрытие и открытие стояков</t>
  </si>
  <si>
    <t>Адрес: 1 мкр., д. 32</t>
  </si>
  <si>
    <t>выезд</t>
  </si>
  <si>
    <t>Выезд а/машины по заявке</t>
  </si>
  <si>
    <t>Дианов Ю.В.</t>
  </si>
  <si>
    <t xml:space="preserve">По адресу 1-й мкр д.32                                                 </t>
  </si>
  <si>
    <t>Наименование работ</t>
  </si>
  <si>
    <t>Cуммa</t>
  </si>
  <si>
    <t>Ед.изм</t>
  </si>
  <si>
    <t>Кол-во</t>
  </si>
  <si>
    <t>Замена электрической лампы накаливания</t>
  </si>
  <si>
    <t>шт.</t>
  </si>
  <si>
    <t>Очистка канализационной сети</t>
  </si>
  <si>
    <t>Ремонт канализационной трубы  50 мм</t>
  </si>
  <si>
    <t>Смена стекл</t>
  </si>
  <si>
    <t>Установка светильников с датчиком на движение</t>
  </si>
  <si>
    <t>период: 01.01.2020-31.12.2020</t>
  </si>
  <si>
    <t>Доходы за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</si>
  <si>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</si>
  <si>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</si>
  <si>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</si>
  <si>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</si>
  <si>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</si>
  <si>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</si>
  <si>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</si>
  <si>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Гор. вода потр.при содер.общего имущ-ва  в МКД 3,4 кв.2020г. 1-5эт.К=0</t>
  </si>
  <si>
    <t>Организация мест накоп.ртуть сод-х ламп 3,4 кв. 2020г. К=0,6;0,8;0,85;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</si>
  <si>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</si>
  <si>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</si>
  <si>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</si>
  <si>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</si>
  <si>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Уборка МОП 1,2 кв. 2020 г. К=0,8</t>
  </si>
  <si>
    <t>Вывоз ТКО 1,2 кв. 2020 г. К=0,6;0,8;0,85;0,9;1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</si>
  <si>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</si>
  <si>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</si>
  <si>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</si>
  <si>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</si>
  <si>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</si>
  <si>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ДератизациЯ</t>
  </si>
  <si>
    <t>Содержание ДРС 1,2 кв. 2020 г. коэф. 0,8</t>
  </si>
  <si>
    <t>Содержание ДРС 3,4 кв. 2020 г. коэф.0,8;0,85;0,9;1</t>
  </si>
  <si>
    <t>Изготовление и установка дверец на вент продухи</t>
  </si>
  <si>
    <t>Изготовление и установка качели-балансир на метал опоре с держателями</t>
  </si>
  <si>
    <t>Краска</t>
  </si>
  <si>
    <t>кг</t>
  </si>
  <si>
    <t>Организация мест накоп.ртуть сод-х ламп 1,2 кв. 2020г. К=0,6;0,8;0,89</t>
  </si>
  <si>
    <t>Уборка придомовой территории 1,2 кв. 2020 г. К=0,8</t>
  </si>
  <si>
    <t>Уборка придомовой территории 3,4 кв. 2020 г. К=0,6;0,8</t>
  </si>
  <si>
    <t>Замена части стояка ГВС</t>
  </si>
  <si>
    <t>метр</t>
  </si>
  <si>
    <t>Осмотр подвала</t>
  </si>
  <si>
    <t>1 дом</t>
  </si>
  <si>
    <t>Осмотр сантех. оборудования</t>
  </si>
  <si>
    <t>Отключение отопления</t>
  </si>
  <si>
    <t>Очистка подвала, 1 мкр 32</t>
  </si>
  <si>
    <t>Промывка канализационного выпуска</t>
  </si>
  <si>
    <t>подъезд</t>
  </si>
  <si>
    <t>Ремонт труб КНС</t>
  </si>
  <si>
    <t>Сброс воздуха со стояков отопления с использованием а/м газель</t>
  </si>
  <si>
    <t>Смена вентиля до 20 мм</t>
  </si>
  <si>
    <t>Смена вентиля, д.32</t>
  </si>
  <si>
    <t>Смена задвижек д.80</t>
  </si>
  <si>
    <t>Смена труб канализации д.100</t>
  </si>
  <si>
    <t>Удаление воздуха со стояков отопления</t>
  </si>
  <si>
    <t>изоляция трубопровода пенофолом</t>
  </si>
  <si>
    <t>окраска розливов отопления и гвс металл</t>
  </si>
  <si>
    <t>Замена отвода</t>
  </si>
  <si>
    <t>Замена пакетных выключателей</t>
  </si>
  <si>
    <t>Замена электропатрона с материалами при открытой арматуре</t>
  </si>
  <si>
    <t>Замена электропроводки</t>
  </si>
  <si>
    <t>Навеска замка (крабовый)</t>
  </si>
  <si>
    <t>Почтовый ящик 4-х секционный</t>
  </si>
  <si>
    <t>Ремонт двери</t>
  </si>
  <si>
    <t>Установка почтовых ящиков (без ст-ти почтового ящика)</t>
  </si>
  <si>
    <t>Установка электро розетки в местах общего пользования</t>
  </si>
  <si>
    <t xml:space="preserve">Накопительная по работам за период c  01.01.2020 по  31.12.2020 г.                                                                                   </t>
  </si>
  <si>
    <t>Космитический ремонт подъездов</t>
  </si>
  <si>
    <t>Косметический 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</si>
</sst>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6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0" xfId="0" applyFill="1"/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165" fontId="0" fillId="0" borderId="3" xfId="0" applyNumberFormat="1" applyFill="1" applyBorder="1"/>
    <xf numFmtId="165" fontId="12" fillId="0" borderId="3" xfId="0" applyNumberFormat="1" applyFont="1" applyFill="1" applyBorder="1"/>
    <xf numFmtId="49" fontId="0" fillId="5" borderId="3" xfId="0" applyNumberFormat="1" applyFill="1" applyBorder="1"/>
    <xf numFmtId="165" fontId="0" fillId="5" borderId="3" xfId="0" applyNumberFormat="1" applyFill="1" applyBorder="1"/>
    <xf numFmtId="0" fontId="0" fillId="5" borderId="0" xfId="0" applyFill="1"/>
    <xf numFmtId="2" fontId="0" fillId="0" borderId="0" xfId="0" applyNumberFormat="1"/>
    <xf numFmtId="165" fontId="0" fillId="4" borderId="3" xfId="0" applyNumberFormat="1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8">
          <cell r="C58">
            <v>487753.04999999987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70" workbookViewId="0">
      <selection activeCell="A42" sqref="A42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1.5703125" style="19" customWidth="1"/>
    <col min="7" max="16384" width="9.140625" style="19"/>
  </cols>
  <sheetData>
    <row r="1" spans="1:5" ht="37.5" customHeight="1" x14ac:dyDescent="0.25">
      <c r="A1" s="40" t="s">
        <v>10</v>
      </c>
      <c r="B1" s="40"/>
      <c r="C1" s="40"/>
      <c r="D1" s="40"/>
      <c r="E1" s="40"/>
    </row>
    <row r="2" spans="1:5" ht="17.25" customHeight="1" x14ac:dyDescent="0.25">
      <c r="A2" s="24" t="s">
        <v>34</v>
      </c>
      <c r="B2" s="9" t="s">
        <v>8</v>
      </c>
      <c r="C2" s="42" t="s">
        <v>49</v>
      </c>
      <c r="D2" s="42"/>
      <c r="E2" s="42"/>
    </row>
    <row r="3" spans="1:5" ht="57" x14ac:dyDescent="0.25">
      <c r="A3" s="20" t="s">
        <v>3</v>
      </c>
      <c r="B3" s="1" t="s">
        <v>0</v>
      </c>
      <c r="C3" s="4" t="s">
        <v>32</v>
      </c>
      <c r="D3" s="7" t="s">
        <v>1</v>
      </c>
      <c r="E3" s="8" t="s">
        <v>2</v>
      </c>
    </row>
    <row r="4" spans="1:5" x14ac:dyDescent="0.25">
      <c r="A4" s="43" t="s">
        <v>50</v>
      </c>
      <c r="B4" s="44"/>
      <c r="C4" s="44"/>
      <c r="D4" s="44"/>
      <c r="E4" s="45"/>
    </row>
    <row r="5" spans="1:5" ht="28.5" x14ac:dyDescent="0.25">
      <c r="A5" s="20" t="s">
        <v>51</v>
      </c>
      <c r="B5" s="1"/>
      <c r="C5" s="4">
        <v>827778.93</v>
      </c>
      <c r="D5" s="22" t="s">
        <v>31</v>
      </c>
      <c r="E5" s="8"/>
    </row>
    <row r="6" spans="1:5" x14ac:dyDescent="0.25">
      <c r="A6" s="20" t="s">
        <v>52</v>
      </c>
      <c r="B6" s="1"/>
      <c r="C6" s="4">
        <v>838541.38</v>
      </c>
      <c r="D6" s="22" t="s">
        <v>31</v>
      </c>
      <c r="E6" s="8"/>
    </row>
    <row r="7" spans="1:5" x14ac:dyDescent="0.25">
      <c r="A7" s="20" t="s">
        <v>53</v>
      </c>
      <c r="B7" s="1"/>
      <c r="C7" s="4">
        <f>C6-C5</f>
        <v>10762.449999999953</v>
      </c>
      <c r="D7" s="22" t="s">
        <v>31</v>
      </c>
      <c r="E7" s="8"/>
    </row>
    <row r="8" spans="1:5" x14ac:dyDescent="0.25">
      <c r="A8" s="20" t="s">
        <v>11</v>
      </c>
      <c r="B8" s="1"/>
      <c r="C8" s="4">
        <f>C10+C9</f>
        <v>13543.68</v>
      </c>
      <c r="D8" s="22" t="s">
        <v>31</v>
      </c>
      <c r="E8" s="8"/>
    </row>
    <row r="9" spans="1:5" x14ac:dyDescent="0.25">
      <c r="A9" s="20" t="s">
        <v>37</v>
      </c>
      <c r="B9" s="1"/>
      <c r="C9" s="4">
        <v>0</v>
      </c>
      <c r="D9" s="22" t="s">
        <v>31</v>
      </c>
      <c r="E9" s="8"/>
    </row>
    <row r="10" spans="1:5" x14ac:dyDescent="0.25">
      <c r="A10" s="20" t="s">
        <v>12</v>
      </c>
      <c r="B10" s="1"/>
      <c r="C10" s="23">
        <f>600*12+528.64*12</f>
        <v>13543.68</v>
      </c>
      <c r="D10" s="22" t="s">
        <v>31</v>
      </c>
      <c r="E10" s="8"/>
    </row>
    <row r="11" spans="1:5" x14ac:dyDescent="0.25">
      <c r="A11" s="24" t="s">
        <v>54</v>
      </c>
      <c r="B11" s="9"/>
      <c r="C11" s="10">
        <f>C5+C8-C10</f>
        <v>827778.93</v>
      </c>
      <c r="D11" s="22" t="s">
        <v>31</v>
      </c>
      <c r="E11" s="2"/>
    </row>
    <row r="12" spans="1:5" x14ac:dyDescent="0.25">
      <c r="A12" s="41" t="s">
        <v>13</v>
      </c>
      <c r="B12" s="41"/>
      <c r="C12" s="41"/>
      <c r="D12" s="41"/>
      <c r="E12" s="41"/>
    </row>
    <row r="13" spans="1:5" ht="29.25" thickBot="1" x14ac:dyDescent="0.3">
      <c r="A13" s="24" t="s">
        <v>15</v>
      </c>
      <c r="B13" s="9" t="e">
        <f>#REF!</f>
        <v>#REF!</v>
      </c>
      <c r="C13" s="10">
        <f>C14+C15</f>
        <v>144001.08000000002</v>
      </c>
      <c r="D13" s="3"/>
      <c r="E13" s="2"/>
    </row>
    <row r="14" spans="1:5" s="29" customFormat="1" ht="15.75" thickBot="1" x14ac:dyDescent="0.3">
      <c r="A14" s="31" t="s">
        <v>55</v>
      </c>
      <c r="B14" s="31"/>
      <c r="C14" s="33">
        <v>70483.8</v>
      </c>
      <c r="D14" s="31" t="s">
        <v>6</v>
      </c>
      <c r="E14" s="33">
        <v>17844</v>
      </c>
    </row>
    <row r="15" spans="1:5" s="29" customFormat="1" ht="15.75" thickBot="1" x14ac:dyDescent="0.3">
      <c r="A15" s="31" t="s">
        <v>56</v>
      </c>
      <c r="B15" s="31"/>
      <c r="C15" s="33">
        <v>73517.279999999999</v>
      </c>
      <c r="D15" s="31" t="s">
        <v>4</v>
      </c>
      <c r="E15" s="33">
        <v>17844</v>
      </c>
    </row>
    <row r="16" spans="1:5" ht="29.25" thickBot="1" x14ac:dyDescent="0.3">
      <c r="A16" s="24" t="s">
        <v>16</v>
      </c>
      <c r="B16" s="9" t="e">
        <f>#REF!</f>
        <v>#REF!</v>
      </c>
      <c r="C16" s="10">
        <f>C17+C18</f>
        <v>61336.960000000006</v>
      </c>
      <c r="D16" s="3"/>
      <c r="E16" s="2"/>
    </row>
    <row r="17" spans="1:5" s="29" customFormat="1" ht="15.75" thickBot="1" x14ac:dyDescent="0.3">
      <c r="A17" s="31" t="s">
        <v>64</v>
      </c>
      <c r="B17" s="31"/>
      <c r="C17" s="33">
        <v>27153.200000000001</v>
      </c>
      <c r="D17" s="31" t="s">
        <v>4</v>
      </c>
      <c r="E17" s="33">
        <v>16357.35</v>
      </c>
    </row>
    <row r="18" spans="1:5" s="29" customFormat="1" ht="15.75" thickBot="1" x14ac:dyDescent="0.3">
      <c r="A18" s="31" t="s">
        <v>57</v>
      </c>
      <c r="B18" s="31"/>
      <c r="C18" s="33">
        <v>34183.760000000002</v>
      </c>
      <c r="D18" s="31" t="s">
        <v>4</v>
      </c>
      <c r="E18" s="33">
        <v>17991.45</v>
      </c>
    </row>
    <row r="19" spans="1:5" ht="29.25" thickBot="1" x14ac:dyDescent="0.3">
      <c r="A19" s="24" t="s">
        <v>17</v>
      </c>
      <c r="B19" s="11" t="e">
        <f>#REF!+#REF!</f>
        <v>#REF!</v>
      </c>
      <c r="C19" s="10">
        <f>C20</f>
        <v>7113.7</v>
      </c>
      <c r="D19" s="5"/>
      <c r="E19" s="2"/>
    </row>
    <row r="20" spans="1:5" s="29" customFormat="1" ht="15.75" thickBot="1" x14ac:dyDescent="0.3">
      <c r="A20" s="31" t="s">
        <v>65</v>
      </c>
      <c r="B20" s="31"/>
      <c r="C20" s="33">
        <v>7113.7</v>
      </c>
      <c r="D20" s="31" t="s">
        <v>14</v>
      </c>
      <c r="E20" s="33">
        <v>110</v>
      </c>
    </row>
    <row r="21" spans="1:5" ht="43.5" thickBot="1" x14ac:dyDescent="0.3">
      <c r="A21" s="24" t="s">
        <v>18</v>
      </c>
      <c r="B21" s="9"/>
      <c r="C21" s="10">
        <f>C22+C23+C24+C25+C26+C27</f>
        <v>20163.72</v>
      </c>
      <c r="D21" s="3"/>
      <c r="E21" s="2"/>
    </row>
    <row r="22" spans="1:5" s="29" customFormat="1" ht="15.75" thickBot="1" x14ac:dyDescent="0.3">
      <c r="A22" s="31" t="s">
        <v>58</v>
      </c>
      <c r="B22" s="31"/>
      <c r="C22" s="33">
        <v>1784.4</v>
      </c>
      <c r="D22" s="31" t="s">
        <v>4</v>
      </c>
      <c r="E22" s="33">
        <v>17844</v>
      </c>
    </row>
    <row r="23" spans="1:5" s="29" customFormat="1" ht="15.75" thickBot="1" x14ac:dyDescent="0.3">
      <c r="A23" s="31" t="s">
        <v>66</v>
      </c>
      <c r="B23" s="31"/>
      <c r="C23" s="33">
        <v>1605.96</v>
      </c>
      <c r="D23" s="31" t="s">
        <v>4</v>
      </c>
      <c r="E23" s="33">
        <v>17844</v>
      </c>
    </row>
    <row r="24" spans="1:5" s="29" customFormat="1" ht="15.75" thickBot="1" x14ac:dyDescent="0.3">
      <c r="A24" s="31" t="s">
        <v>67</v>
      </c>
      <c r="B24" s="31"/>
      <c r="C24" s="33">
        <v>1605.96</v>
      </c>
      <c r="D24" s="31" t="s">
        <v>4</v>
      </c>
      <c r="E24" s="33">
        <v>17844</v>
      </c>
    </row>
    <row r="25" spans="1:5" s="29" customFormat="1" ht="15.75" thickBot="1" x14ac:dyDescent="0.3">
      <c r="A25" s="31" t="s">
        <v>68</v>
      </c>
      <c r="B25" s="31"/>
      <c r="C25" s="33">
        <v>1605.96</v>
      </c>
      <c r="D25" s="31" t="s">
        <v>4</v>
      </c>
      <c r="E25" s="33">
        <v>17844</v>
      </c>
    </row>
    <row r="26" spans="1:5" s="29" customFormat="1" ht="15.75" thickBot="1" x14ac:dyDescent="0.3">
      <c r="A26" s="31" t="s">
        <v>69</v>
      </c>
      <c r="B26" s="31"/>
      <c r="C26" s="33">
        <v>6780.72</v>
      </c>
      <c r="D26" s="31" t="s">
        <v>4</v>
      </c>
      <c r="E26" s="33">
        <v>17844</v>
      </c>
    </row>
    <row r="27" spans="1:5" s="29" customFormat="1" ht="15.75" thickBot="1" x14ac:dyDescent="0.3">
      <c r="A27" s="31" t="s">
        <v>70</v>
      </c>
      <c r="B27" s="31"/>
      <c r="C27" s="33">
        <v>6780.72</v>
      </c>
      <c r="D27" s="31" t="s">
        <v>4</v>
      </c>
      <c r="E27" s="33">
        <v>17844</v>
      </c>
    </row>
    <row r="28" spans="1:5" ht="43.5" outlineLevel="1" thickBot="1" x14ac:dyDescent="0.3">
      <c r="A28" s="24" t="s">
        <v>19</v>
      </c>
      <c r="B28" s="21"/>
      <c r="C28" s="10">
        <f>SUM(C29:C41)</f>
        <v>235312.88999999998</v>
      </c>
      <c r="D28" s="21"/>
      <c r="E28" s="21"/>
    </row>
    <row r="29" spans="1:5" s="29" customFormat="1" ht="15.75" thickBot="1" x14ac:dyDescent="0.3">
      <c r="A29" s="31" t="s">
        <v>99</v>
      </c>
      <c r="B29" s="31"/>
      <c r="C29" s="33">
        <v>367.62</v>
      </c>
      <c r="D29" s="31" t="s">
        <v>44</v>
      </c>
      <c r="E29" s="33">
        <v>1</v>
      </c>
    </row>
    <row r="30" spans="1:5" s="29" customFormat="1" ht="15.75" thickBot="1" x14ac:dyDescent="0.3">
      <c r="A30" s="31" t="s">
        <v>100</v>
      </c>
      <c r="B30" s="31"/>
      <c r="C30" s="33">
        <v>1087.53</v>
      </c>
      <c r="D30" s="31" t="s">
        <v>44</v>
      </c>
      <c r="E30" s="33">
        <v>3</v>
      </c>
    </row>
    <row r="31" spans="1:5" s="29" customFormat="1" ht="15.75" thickBot="1" x14ac:dyDescent="0.3">
      <c r="A31" s="31" t="s">
        <v>43</v>
      </c>
      <c r="B31" s="31"/>
      <c r="C31" s="33">
        <v>873.4</v>
      </c>
      <c r="D31" s="31" t="s">
        <v>44</v>
      </c>
      <c r="E31" s="33">
        <v>11</v>
      </c>
    </row>
    <row r="32" spans="1:5" s="29" customFormat="1" ht="15.75" thickBot="1" x14ac:dyDescent="0.3">
      <c r="A32" s="31" t="s">
        <v>101</v>
      </c>
      <c r="B32" s="31"/>
      <c r="C32" s="33">
        <v>461.22</v>
      </c>
      <c r="D32" s="31" t="s">
        <v>44</v>
      </c>
      <c r="E32" s="33">
        <v>2</v>
      </c>
    </row>
    <row r="33" spans="1:5" s="29" customFormat="1" ht="15.75" thickBot="1" x14ac:dyDescent="0.3">
      <c r="A33" s="31" t="s">
        <v>102</v>
      </c>
      <c r="B33" s="31"/>
      <c r="C33" s="33">
        <v>2113.65</v>
      </c>
      <c r="D33" s="31" t="s">
        <v>6</v>
      </c>
      <c r="E33" s="33">
        <v>9</v>
      </c>
    </row>
    <row r="34" spans="1:5" s="29" customFormat="1" ht="15.75" thickBot="1" x14ac:dyDescent="0.3">
      <c r="A34" s="31" t="s">
        <v>103</v>
      </c>
      <c r="B34" s="31"/>
      <c r="C34" s="33">
        <v>333.38</v>
      </c>
      <c r="D34" s="31" t="s">
        <v>44</v>
      </c>
      <c r="E34" s="33">
        <v>1</v>
      </c>
    </row>
    <row r="35" spans="1:5" s="29" customFormat="1" ht="15.75" thickBot="1" x14ac:dyDescent="0.3">
      <c r="A35" s="31" t="s">
        <v>104</v>
      </c>
      <c r="B35" s="31"/>
      <c r="C35" s="33">
        <v>7138.98</v>
      </c>
      <c r="D35" s="31" t="s">
        <v>44</v>
      </c>
      <c r="E35" s="33">
        <v>9</v>
      </c>
    </row>
    <row r="36" spans="1:5" s="29" customFormat="1" ht="15.75" thickBot="1" x14ac:dyDescent="0.3">
      <c r="A36" s="31" t="s">
        <v>105</v>
      </c>
      <c r="B36" s="31"/>
      <c r="C36" s="33">
        <v>856.68</v>
      </c>
      <c r="D36" s="31" t="s">
        <v>44</v>
      </c>
      <c r="E36" s="33">
        <v>4</v>
      </c>
    </row>
    <row r="37" spans="1:5" s="29" customFormat="1" ht="15.75" thickBot="1" x14ac:dyDescent="0.3">
      <c r="A37" s="31" t="s">
        <v>47</v>
      </c>
      <c r="B37" s="31"/>
      <c r="C37" s="33">
        <v>744.43</v>
      </c>
      <c r="D37" s="31" t="s">
        <v>4</v>
      </c>
      <c r="E37" s="33">
        <v>1</v>
      </c>
    </row>
    <row r="38" spans="1:5" s="29" customFormat="1" ht="15.75" thickBot="1" x14ac:dyDescent="0.3">
      <c r="A38" s="31" t="s">
        <v>106</v>
      </c>
      <c r="B38" s="31"/>
      <c r="C38" s="33">
        <v>1545.92</v>
      </c>
      <c r="D38" s="31" t="s">
        <v>44</v>
      </c>
      <c r="E38" s="33">
        <v>8</v>
      </c>
    </row>
    <row r="39" spans="1:5" s="29" customFormat="1" ht="15.75" thickBot="1" x14ac:dyDescent="0.3">
      <c r="A39" s="31" t="s">
        <v>48</v>
      </c>
      <c r="B39" s="31"/>
      <c r="C39" s="33">
        <v>7229.95</v>
      </c>
      <c r="D39" s="31" t="s">
        <v>5</v>
      </c>
      <c r="E39" s="33">
        <v>7</v>
      </c>
    </row>
    <row r="40" spans="1:5" s="29" customFormat="1" ht="15.75" thickBot="1" x14ac:dyDescent="0.3">
      <c r="A40" s="31" t="s">
        <v>107</v>
      </c>
      <c r="B40" s="31"/>
      <c r="C40" s="33">
        <v>1089.3</v>
      </c>
      <c r="D40" s="31" t="s">
        <v>44</v>
      </c>
      <c r="E40" s="33">
        <v>3</v>
      </c>
    </row>
    <row r="41" spans="1:5" s="29" customFormat="1" ht="15.75" thickBot="1" x14ac:dyDescent="0.3">
      <c r="A41" s="31" t="s">
        <v>110</v>
      </c>
      <c r="B41" s="31"/>
      <c r="C41" s="39">
        <v>211470.83</v>
      </c>
      <c r="D41" s="31" t="s">
        <v>84</v>
      </c>
      <c r="E41" s="33">
        <v>1</v>
      </c>
    </row>
    <row r="42" spans="1:5" s="25" customFormat="1" ht="57.75" outlineLevel="2" thickBot="1" x14ac:dyDescent="0.3">
      <c r="A42" s="24" t="s">
        <v>20</v>
      </c>
      <c r="B42" s="27"/>
      <c r="C42" s="28">
        <f>SUM(C43:C61)</f>
        <v>93051.14</v>
      </c>
      <c r="D42" s="27"/>
      <c r="E42" s="27"/>
    </row>
    <row r="43" spans="1:5" s="29" customFormat="1" ht="15.75" thickBot="1" x14ac:dyDescent="0.3">
      <c r="A43" s="31" t="s">
        <v>36</v>
      </c>
      <c r="B43" s="31"/>
      <c r="C43" s="33">
        <v>1701.45</v>
      </c>
      <c r="D43" s="31" t="s">
        <v>35</v>
      </c>
      <c r="E43" s="33">
        <v>3</v>
      </c>
    </row>
    <row r="44" spans="1:5" s="29" customFormat="1" ht="15.75" thickBot="1" x14ac:dyDescent="0.3">
      <c r="A44" s="31" t="s">
        <v>33</v>
      </c>
      <c r="B44" s="31"/>
      <c r="C44" s="33">
        <v>809.36</v>
      </c>
      <c r="D44" s="31" t="s">
        <v>30</v>
      </c>
      <c r="E44" s="33">
        <v>1</v>
      </c>
    </row>
    <row r="45" spans="1:5" s="29" customFormat="1" ht="15.75" thickBot="1" x14ac:dyDescent="0.3">
      <c r="A45" s="31" t="s">
        <v>81</v>
      </c>
      <c r="B45" s="31"/>
      <c r="C45" s="33">
        <v>4364.63</v>
      </c>
      <c r="D45" s="31" t="s">
        <v>82</v>
      </c>
      <c r="E45" s="33">
        <v>2</v>
      </c>
    </row>
    <row r="46" spans="1:5" s="29" customFormat="1" ht="15.75" thickBot="1" x14ac:dyDescent="0.3">
      <c r="A46" s="31" t="s">
        <v>83</v>
      </c>
      <c r="B46" s="31"/>
      <c r="C46" s="33">
        <v>3051.44</v>
      </c>
      <c r="D46" s="31" t="s">
        <v>84</v>
      </c>
      <c r="E46" s="33">
        <v>8</v>
      </c>
    </row>
    <row r="47" spans="1:5" s="29" customFormat="1" ht="15.75" thickBot="1" x14ac:dyDescent="0.3">
      <c r="A47" s="31" t="s">
        <v>85</v>
      </c>
      <c r="B47" s="31"/>
      <c r="C47" s="33">
        <v>199.29</v>
      </c>
      <c r="D47" s="31" t="s">
        <v>44</v>
      </c>
      <c r="E47" s="33">
        <v>1</v>
      </c>
    </row>
    <row r="48" spans="1:5" s="29" customFormat="1" ht="15.75" thickBot="1" x14ac:dyDescent="0.3">
      <c r="A48" s="31" t="s">
        <v>86</v>
      </c>
      <c r="B48" s="31"/>
      <c r="C48" s="33">
        <v>1117.43</v>
      </c>
      <c r="D48" s="31" t="s">
        <v>44</v>
      </c>
      <c r="E48" s="33">
        <v>1</v>
      </c>
    </row>
    <row r="49" spans="1:5" s="29" customFormat="1" ht="15.75" thickBot="1" x14ac:dyDescent="0.3">
      <c r="A49" s="31" t="s">
        <v>45</v>
      </c>
      <c r="B49" s="31"/>
      <c r="C49" s="33">
        <v>5295.68</v>
      </c>
      <c r="D49" s="31" t="s">
        <v>6</v>
      </c>
      <c r="E49" s="33">
        <v>38</v>
      </c>
    </row>
    <row r="50" spans="1:5" s="29" customFormat="1" ht="15.75" thickBot="1" x14ac:dyDescent="0.3">
      <c r="A50" s="31" t="s">
        <v>87</v>
      </c>
      <c r="B50" s="31"/>
      <c r="C50" s="33">
        <v>20167.78</v>
      </c>
      <c r="D50" s="31" t="s">
        <v>84</v>
      </c>
      <c r="E50" s="33">
        <v>1</v>
      </c>
    </row>
    <row r="51" spans="1:5" s="29" customFormat="1" ht="15.75" thickBot="1" x14ac:dyDescent="0.3">
      <c r="A51" s="31" t="s">
        <v>88</v>
      </c>
      <c r="B51" s="31"/>
      <c r="C51" s="33">
        <v>1315.81</v>
      </c>
      <c r="D51" s="31" t="s">
        <v>89</v>
      </c>
      <c r="E51" s="33">
        <v>1</v>
      </c>
    </row>
    <row r="52" spans="1:5" s="29" customFormat="1" ht="15.75" thickBot="1" x14ac:dyDescent="0.3">
      <c r="A52" s="31" t="s">
        <v>46</v>
      </c>
      <c r="B52" s="31"/>
      <c r="C52" s="33">
        <v>1821.72</v>
      </c>
      <c r="D52" s="31" t="s">
        <v>6</v>
      </c>
      <c r="E52" s="33">
        <v>3</v>
      </c>
    </row>
    <row r="53" spans="1:5" s="29" customFormat="1" ht="15.75" thickBot="1" x14ac:dyDescent="0.3">
      <c r="A53" s="31" t="s">
        <v>90</v>
      </c>
      <c r="B53" s="31"/>
      <c r="C53" s="33">
        <v>821.48</v>
      </c>
      <c r="D53" s="31" t="s">
        <v>44</v>
      </c>
      <c r="E53" s="33">
        <v>4</v>
      </c>
    </row>
    <row r="54" spans="1:5" s="29" customFormat="1" ht="15.75" thickBot="1" x14ac:dyDescent="0.3">
      <c r="A54" s="31" t="s">
        <v>91</v>
      </c>
      <c r="B54" s="31"/>
      <c r="C54" s="33">
        <v>1389</v>
      </c>
      <c r="D54" s="31" t="s">
        <v>30</v>
      </c>
      <c r="E54" s="33">
        <v>2</v>
      </c>
    </row>
    <row r="55" spans="1:5" s="29" customFormat="1" ht="15.75" thickBot="1" x14ac:dyDescent="0.3">
      <c r="A55" s="31" t="s">
        <v>92</v>
      </c>
      <c r="B55" s="31"/>
      <c r="C55" s="33">
        <v>1219.98</v>
      </c>
      <c r="D55" s="31" t="s">
        <v>44</v>
      </c>
      <c r="E55" s="33">
        <v>2</v>
      </c>
    </row>
    <row r="56" spans="1:5" s="29" customFormat="1" ht="15.75" thickBot="1" x14ac:dyDescent="0.3">
      <c r="A56" s="31" t="s">
        <v>93</v>
      </c>
      <c r="B56" s="31"/>
      <c r="C56" s="33">
        <v>954.41</v>
      </c>
      <c r="D56" s="31" t="s">
        <v>44</v>
      </c>
      <c r="E56" s="33">
        <v>1</v>
      </c>
    </row>
    <row r="57" spans="1:5" s="29" customFormat="1" ht="15.75" thickBot="1" x14ac:dyDescent="0.3">
      <c r="A57" s="31" t="s">
        <v>95</v>
      </c>
      <c r="B57" s="31"/>
      <c r="C57" s="33">
        <v>1096</v>
      </c>
      <c r="D57" s="31" t="s">
        <v>6</v>
      </c>
      <c r="E57" s="33">
        <v>1</v>
      </c>
    </row>
    <row r="58" spans="1:5" s="29" customFormat="1" ht="15.75" thickBot="1" x14ac:dyDescent="0.3">
      <c r="A58" s="31" t="s">
        <v>96</v>
      </c>
      <c r="B58" s="31"/>
      <c r="C58" s="33">
        <v>725.48</v>
      </c>
      <c r="D58" s="31" t="s">
        <v>30</v>
      </c>
      <c r="E58" s="33">
        <v>1</v>
      </c>
    </row>
    <row r="59" spans="1:5" s="29" customFormat="1" ht="15.75" thickBot="1" x14ac:dyDescent="0.3">
      <c r="A59" s="31" t="s">
        <v>97</v>
      </c>
      <c r="B59" s="31"/>
      <c r="C59" s="33">
        <v>22250</v>
      </c>
      <c r="D59" s="31" t="s">
        <v>4</v>
      </c>
      <c r="E59" s="33">
        <v>25</v>
      </c>
    </row>
    <row r="60" spans="1:5" s="29" customFormat="1" ht="15.75" thickBot="1" x14ac:dyDescent="0.3">
      <c r="A60" s="31" t="s">
        <v>98</v>
      </c>
      <c r="B60" s="31"/>
      <c r="C60" s="33">
        <v>20075</v>
      </c>
      <c r="D60" s="31" t="s">
        <v>4</v>
      </c>
      <c r="E60" s="33">
        <v>25</v>
      </c>
    </row>
    <row r="61" spans="1:5" s="29" customFormat="1" ht="15.75" thickBot="1" x14ac:dyDescent="0.3">
      <c r="A61" s="31" t="s">
        <v>94</v>
      </c>
      <c r="B61" s="31"/>
      <c r="C61" s="33">
        <v>4675.2</v>
      </c>
      <c r="D61" s="31" t="s">
        <v>44</v>
      </c>
      <c r="E61" s="33">
        <v>1</v>
      </c>
    </row>
    <row r="62" spans="1:5" s="25" customFormat="1" ht="28.5" outlineLevel="2" x14ac:dyDescent="0.25">
      <c r="A62" s="24" t="s">
        <v>21</v>
      </c>
      <c r="B62" s="27"/>
      <c r="C62" s="28">
        <v>0</v>
      </c>
      <c r="D62" s="27"/>
      <c r="E62" s="27"/>
    </row>
    <row r="63" spans="1:5" ht="28.5" x14ac:dyDescent="0.25">
      <c r="A63" s="24" t="s">
        <v>22</v>
      </c>
      <c r="B63" s="9" t="e">
        <f>SUM(#REF!)</f>
        <v>#REF!</v>
      </c>
      <c r="C63" s="10">
        <v>0</v>
      </c>
      <c r="D63" s="3"/>
      <c r="E63" s="2"/>
    </row>
    <row r="64" spans="1:5" ht="28.5" x14ac:dyDescent="0.25">
      <c r="A64" s="24" t="s">
        <v>23</v>
      </c>
      <c r="B64" s="9" t="e">
        <f>#REF!</f>
        <v>#REF!</v>
      </c>
      <c r="C64" s="10">
        <v>0</v>
      </c>
      <c r="D64" s="3"/>
      <c r="E64" s="2"/>
    </row>
    <row r="65" spans="1:5" ht="29.25" thickBot="1" x14ac:dyDescent="0.3">
      <c r="A65" s="24" t="s">
        <v>24</v>
      </c>
      <c r="B65" s="9" t="e">
        <f>#REF!+#REF!</f>
        <v>#REF!</v>
      </c>
      <c r="C65" s="10">
        <f>SUM(C66:C66)</f>
        <v>1075.6199999999999</v>
      </c>
      <c r="D65" s="3"/>
      <c r="E65" s="2"/>
    </row>
    <row r="66" spans="1:5" s="29" customFormat="1" ht="15.75" thickBot="1" x14ac:dyDescent="0.3">
      <c r="A66" s="31" t="s">
        <v>74</v>
      </c>
      <c r="B66" s="31"/>
      <c r="C66" s="33">
        <v>1075.6199999999999</v>
      </c>
      <c r="D66" s="31" t="s">
        <v>4</v>
      </c>
      <c r="E66" s="33">
        <v>0.4</v>
      </c>
    </row>
    <row r="67" spans="1:5" ht="28.5" x14ac:dyDescent="0.25">
      <c r="A67" s="24" t="s">
        <v>25</v>
      </c>
      <c r="B67" s="9" t="e">
        <f>#REF!</f>
        <v>#REF!</v>
      </c>
      <c r="C67" s="10">
        <v>0</v>
      </c>
      <c r="D67" s="3"/>
      <c r="E67" s="2"/>
    </row>
    <row r="68" spans="1:5" ht="29.25" thickBot="1" x14ac:dyDescent="0.3">
      <c r="A68" s="24" t="s">
        <v>26</v>
      </c>
      <c r="B68" s="9" t="e">
        <f>#REF!+#REF!</f>
        <v>#REF!</v>
      </c>
      <c r="C68" s="10">
        <f>C69+C70</f>
        <v>33189.840000000004</v>
      </c>
      <c r="D68" s="3"/>
      <c r="E68" s="2"/>
    </row>
    <row r="69" spans="1:5" s="29" customFormat="1" ht="15.75" thickBot="1" x14ac:dyDescent="0.3">
      <c r="A69" s="31" t="s">
        <v>72</v>
      </c>
      <c r="B69" s="31"/>
      <c r="C69" s="33">
        <v>16059.6</v>
      </c>
      <c r="D69" s="31" t="s">
        <v>6</v>
      </c>
      <c r="E69" s="33">
        <v>17844</v>
      </c>
    </row>
    <row r="70" spans="1:5" s="29" customFormat="1" ht="15.75" thickBot="1" x14ac:dyDescent="0.3">
      <c r="A70" s="31" t="s">
        <v>73</v>
      </c>
      <c r="B70" s="31"/>
      <c r="C70" s="33">
        <v>17130.240000000002</v>
      </c>
      <c r="D70" s="31" t="s">
        <v>4</v>
      </c>
      <c r="E70" s="33">
        <v>17844</v>
      </c>
    </row>
    <row r="71" spans="1:5" ht="43.5" thickBot="1" x14ac:dyDescent="0.3">
      <c r="A71" s="24" t="s">
        <v>27</v>
      </c>
      <c r="B71" s="9" t="e">
        <f>#REF!</f>
        <v>#REF!</v>
      </c>
      <c r="C71" s="10">
        <f>C72</f>
        <v>1257</v>
      </c>
      <c r="D71" s="3"/>
      <c r="E71" s="2"/>
    </row>
    <row r="72" spans="1:5" s="29" customFormat="1" ht="15.75" thickBot="1" x14ac:dyDescent="0.3">
      <c r="A72" s="31" t="s">
        <v>71</v>
      </c>
      <c r="B72" s="31"/>
      <c r="C72" s="33">
        <v>1257</v>
      </c>
      <c r="D72" s="31" t="s">
        <v>4</v>
      </c>
      <c r="E72" s="33">
        <v>838</v>
      </c>
    </row>
    <row r="73" spans="1:5" ht="57.75" thickBot="1" x14ac:dyDescent="0.3">
      <c r="A73" s="24" t="s">
        <v>28</v>
      </c>
      <c r="B73" s="9" t="e">
        <f>SUM(#REF!)</f>
        <v>#REF!</v>
      </c>
      <c r="C73" s="10">
        <f>SUM(C74:C79)</f>
        <v>102721.93</v>
      </c>
      <c r="D73" s="3"/>
      <c r="E73" s="2"/>
    </row>
    <row r="74" spans="1:5" s="29" customFormat="1" ht="15.75" thickBot="1" x14ac:dyDescent="0.3">
      <c r="A74" s="31" t="s">
        <v>75</v>
      </c>
      <c r="B74" s="31"/>
      <c r="C74" s="33">
        <v>4260.2299999999996</v>
      </c>
      <c r="D74" s="31" t="s">
        <v>44</v>
      </c>
      <c r="E74" s="33">
        <v>1</v>
      </c>
    </row>
    <row r="75" spans="1:5" s="29" customFormat="1" ht="15.75" thickBot="1" x14ac:dyDescent="0.3">
      <c r="A75" s="31" t="s">
        <v>76</v>
      </c>
      <c r="B75" s="31"/>
      <c r="C75" s="33">
        <v>4660</v>
      </c>
      <c r="D75" s="31" t="s">
        <v>77</v>
      </c>
      <c r="E75" s="33">
        <v>46.6</v>
      </c>
    </row>
    <row r="76" spans="1:5" s="29" customFormat="1" ht="15.75" thickBot="1" x14ac:dyDescent="0.3">
      <c r="A76" s="31" t="s">
        <v>78</v>
      </c>
      <c r="B76" s="31"/>
      <c r="C76" s="33">
        <v>303.35000000000002</v>
      </c>
      <c r="D76" s="31" t="s">
        <v>4</v>
      </c>
      <c r="E76" s="33">
        <v>17844</v>
      </c>
    </row>
    <row r="77" spans="1:5" s="29" customFormat="1" ht="15.75" thickBot="1" x14ac:dyDescent="0.3">
      <c r="A77" s="31" t="s">
        <v>59</v>
      </c>
      <c r="B77" s="31"/>
      <c r="C77" s="33">
        <v>303.35000000000002</v>
      </c>
      <c r="D77" s="31" t="s">
        <v>4</v>
      </c>
      <c r="E77" s="33">
        <v>17844</v>
      </c>
    </row>
    <row r="78" spans="1:5" s="29" customFormat="1" ht="15.75" thickBot="1" x14ac:dyDescent="0.3">
      <c r="A78" s="31" t="s">
        <v>79</v>
      </c>
      <c r="B78" s="31"/>
      <c r="C78" s="33">
        <v>43718.66</v>
      </c>
      <c r="D78" s="31" t="s">
        <v>4</v>
      </c>
      <c r="E78" s="33">
        <v>17844.349999999999</v>
      </c>
    </row>
    <row r="79" spans="1:5" s="29" customFormat="1" ht="15.75" thickBot="1" x14ac:dyDescent="0.3">
      <c r="A79" s="31" t="s">
        <v>80</v>
      </c>
      <c r="B79" s="31"/>
      <c r="C79" s="33">
        <v>49476.34</v>
      </c>
      <c r="D79" s="31" t="s">
        <v>4</v>
      </c>
      <c r="E79" s="33">
        <v>17991.400000000001</v>
      </c>
    </row>
    <row r="80" spans="1:5" x14ac:dyDescent="0.25">
      <c r="A80" s="24" t="s">
        <v>29</v>
      </c>
      <c r="B80" s="9">
        <f>B81</f>
        <v>3050.8474576271187</v>
      </c>
      <c r="C80" s="10">
        <f>C81</f>
        <v>3600</v>
      </c>
      <c r="D80" s="3"/>
      <c r="E80" s="2"/>
    </row>
    <row r="81" spans="1:6" ht="45" x14ac:dyDescent="0.25">
      <c r="A81" s="5" t="s">
        <v>9</v>
      </c>
      <c r="B81" s="11">
        <f>C81/1.18</f>
        <v>3050.8474576271187</v>
      </c>
      <c r="C81" s="12">
        <f>E81*12*5</f>
        <v>3600</v>
      </c>
      <c r="D81" s="5" t="s">
        <v>7</v>
      </c>
      <c r="E81" s="5">
        <v>60</v>
      </c>
    </row>
    <row r="82" spans="1:6" x14ac:dyDescent="0.25">
      <c r="A82" s="24" t="s">
        <v>60</v>
      </c>
      <c r="B82" s="13" t="e">
        <f>B13+B16+B19+#REF!+#REF!+#REF!+B63+B64+B65+B67+B68+B71+B73+B80</f>
        <v>#REF!</v>
      </c>
      <c r="C82" s="14">
        <f>C13+C16+C19+C21+C28+C42+C65+C67+C68+C71+C996+C73+C63+C62</f>
        <v>699223.87999999989</v>
      </c>
      <c r="D82" s="26" t="s">
        <v>31</v>
      </c>
      <c r="E82" s="2"/>
      <c r="F82" s="32" t="b">
        <f>C82=[1]Лист1!$C$58</f>
        <v>0</v>
      </c>
    </row>
    <row r="83" spans="1:6" x14ac:dyDescent="0.25">
      <c r="A83" s="24" t="s">
        <v>61</v>
      </c>
      <c r="B83" s="15"/>
      <c r="C83" s="10">
        <f>C82*1.2+C80</f>
        <v>842668.65599999984</v>
      </c>
      <c r="D83" s="26" t="s">
        <v>31</v>
      </c>
      <c r="E83" s="2"/>
    </row>
    <row r="84" spans="1:6" x14ac:dyDescent="0.25">
      <c r="A84" s="24" t="s">
        <v>62</v>
      </c>
      <c r="B84" s="15"/>
      <c r="C84" s="10">
        <f>C5+C8-C83</f>
        <v>-1346.0459999997402</v>
      </c>
      <c r="D84" s="26" t="s">
        <v>31</v>
      </c>
      <c r="E84" s="2"/>
    </row>
    <row r="85" spans="1:6" ht="28.5" x14ac:dyDescent="0.25">
      <c r="A85" s="24" t="s">
        <v>63</v>
      </c>
      <c r="B85" s="9"/>
      <c r="C85" s="10">
        <f>C84+C7</f>
        <v>9416.4040000002133</v>
      </c>
      <c r="D85" s="26" t="s">
        <v>31</v>
      </c>
      <c r="E85" s="2"/>
    </row>
  </sheetData>
  <mergeCells count="4">
    <mergeCell ref="A1:E1"/>
    <mergeCell ref="A12:E12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opLeftCell="A25" workbookViewId="0">
      <selection activeCell="A10" sqref="A10"/>
    </sheetView>
  </sheetViews>
  <sheetFormatPr defaultRowHeight="15" x14ac:dyDescent="0.25"/>
  <cols>
    <col min="1" max="1" width="70.5703125" style="29" customWidth="1"/>
    <col min="2" max="2" width="70.5703125" style="29" hidden="1" customWidth="1"/>
    <col min="3" max="3" width="12.5703125" style="29" customWidth="1"/>
    <col min="4" max="4" width="20.5703125" style="29" customWidth="1"/>
    <col min="5" max="5" width="12.5703125" style="29" customWidth="1"/>
    <col min="6" max="16384" width="9.140625" style="29"/>
  </cols>
  <sheetData>
    <row r="2" spans="1:5" x14ac:dyDescent="0.25">
      <c r="A2" s="29" t="s">
        <v>108</v>
      </c>
    </row>
    <row r="3" spans="1:5" x14ac:dyDescent="0.25">
      <c r="A3" s="29" t="s">
        <v>38</v>
      </c>
    </row>
    <row r="4" spans="1:5" ht="15.75" thickBot="1" x14ac:dyDescent="0.3"/>
    <row r="5" spans="1:5" ht="15.75" thickBot="1" x14ac:dyDescent="0.3">
      <c r="A5" s="30" t="s">
        <v>39</v>
      </c>
      <c r="B5" s="30"/>
      <c r="C5" s="30" t="s">
        <v>40</v>
      </c>
      <c r="D5" s="30" t="s">
        <v>41</v>
      </c>
      <c r="E5" s="30" t="s">
        <v>42</v>
      </c>
    </row>
    <row r="6" spans="1:5" s="37" customFormat="1" ht="15.75" thickBot="1" x14ac:dyDescent="0.3">
      <c r="A6" s="35" t="s">
        <v>65</v>
      </c>
      <c r="B6" s="35"/>
      <c r="C6" s="36">
        <v>7113.7</v>
      </c>
      <c r="D6" s="35" t="s">
        <v>14</v>
      </c>
      <c r="E6" s="36">
        <v>110</v>
      </c>
    </row>
    <row r="7" spans="1:5" s="37" customFormat="1" ht="15.75" thickBot="1" x14ac:dyDescent="0.3">
      <c r="A7" s="35" t="s">
        <v>36</v>
      </c>
      <c r="B7" s="35"/>
      <c r="C7" s="36">
        <v>1701.45</v>
      </c>
      <c r="D7" s="35" t="s">
        <v>35</v>
      </c>
      <c r="E7" s="36">
        <v>3</v>
      </c>
    </row>
    <row r="8" spans="1:5" s="37" customFormat="1" ht="15.75" thickBot="1" x14ac:dyDescent="0.3">
      <c r="A8" s="35" t="s">
        <v>58</v>
      </c>
      <c r="B8" s="35"/>
      <c r="C8" s="36">
        <v>1784.4</v>
      </c>
      <c r="D8" s="35" t="s">
        <v>4</v>
      </c>
      <c r="E8" s="36">
        <v>17844</v>
      </c>
    </row>
    <row r="9" spans="1:5" s="37" customFormat="1" ht="15.75" thickBot="1" x14ac:dyDescent="0.3">
      <c r="A9" s="35" t="s">
        <v>66</v>
      </c>
      <c r="B9" s="35"/>
      <c r="C9" s="36">
        <v>1605.96</v>
      </c>
      <c r="D9" s="35" t="s">
        <v>4</v>
      </c>
      <c r="E9" s="36">
        <v>17844</v>
      </c>
    </row>
    <row r="10" spans="1:5" s="37" customFormat="1" ht="15.75" thickBot="1" x14ac:dyDescent="0.3">
      <c r="A10" s="35" t="s">
        <v>71</v>
      </c>
      <c r="B10" s="35"/>
      <c r="C10" s="36">
        <v>1257</v>
      </c>
      <c r="D10" s="35" t="s">
        <v>4</v>
      </c>
      <c r="E10" s="36">
        <v>838</v>
      </c>
    </row>
    <row r="11" spans="1:5" s="37" customFormat="1" ht="15.75" thickBot="1" x14ac:dyDescent="0.3">
      <c r="A11" s="35" t="s">
        <v>33</v>
      </c>
      <c r="B11" s="35"/>
      <c r="C11" s="36">
        <v>809.36</v>
      </c>
      <c r="D11" s="35" t="s">
        <v>30</v>
      </c>
      <c r="E11" s="36">
        <v>1</v>
      </c>
    </row>
    <row r="12" spans="1:5" s="37" customFormat="1" ht="15.75" thickBot="1" x14ac:dyDescent="0.3">
      <c r="A12" s="35" t="s">
        <v>99</v>
      </c>
      <c r="B12" s="35"/>
      <c r="C12" s="36">
        <v>367.62</v>
      </c>
      <c r="D12" s="35" t="s">
        <v>44</v>
      </c>
      <c r="E12" s="36">
        <v>1</v>
      </c>
    </row>
    <row r="13" spans="1:5" s="37" customFormat="1" ht="15.75" thickBot="1" x14ac:dyDescent="0.3">
      <c r="A13" s="35" t="s">
        <v>100</v>
      </c>
      <c r="B13" s="35"/>
      <c r="C13" s="36">
        <v>1087.53</v>
      </c>
      <c r="D13" s="35" t="s">
        <v>44</v>
      </c>
      <c r="E13" s="36">
        <v>3</v>
      </c>
    </row>
    <row r="14" spans="1:5" s="37" customFormat="1" ht="15.75" thickBot="1" x14ac:dyDescent="0.3">
      <c r="A14" s="35" t="s">
        <v>81</v>
      </c>
      <c r="B14" s="35"/>
      <c r="C14" s="36">
        <v>4364.63</v>
      </c>
      <c r="D14" s="35" t="s">
        <v>82</v>
      </c>
      <c r="E14" s="36">
        <v>2</v>
      </c>
    </row>
    <row r="15" spans="1:5" s="37" customFormat="1" ht="15.75" thickBot="1" x14ac:dyDescent="0.3">
      <c r="A15" s="35" t="s">
        <v>43</v>
      </c>
      <c r="B15" s="35"/>
      <c r="C15" s="36">
        <v>873.4</v>
      </c>
      <c r="D15" s="35" t="s">
        <v>44</v>
      </c>
      <c r="E15" s="36">
        <v>11</v>
      </c>
    </row>
    <row r="16" spans="1:5" s="37" customFormat="1" ht="15.75" thickBot="1" x14ac:dyDescent="0.3">
      <c r="A16" s="35" t="s">
        <v>101</v>
      </c>
      <c r="B16" s="35"/>
      <c r="C16" s="36">
        <v>461.22</v>
      </c>
      <c r="D16" s="35" t="s">
        <v>44</v>
      </c>
      <c r="E16" s="36">
        <v>2</v>
      </c>
    </row>
    <row r="17" spans="1:5" s="37" customFormat="1" ht="15.75" thickBot="1" x14ac:dyDescent="0.3">
      <c r="A17" s="35" t="s">
        <v>102</v>
      </c>
      <c r="B17" s="35"/>
      <c r="C17" s="36">
        <v>2113.65</v>
      </c>
      <c r="D17" s="35" t="s">
        <v>6</v>
      </c>
      <c r="E17" s="36">
        <v>9</v>
      </c>
    </row>
    <row r="18" spans="1:5" s="37" customFormat="1" ht="15.75" thickBot="1" x14ac:dyDescent="0.3">
      <c r="A18" s="35" t="s">
        <v>74</v>
      </c>
      <c r="B18" s="35"/>
      <c r="C18" s="36">
        <v>1075.6199999999999</v>
      </c>
      <c r="D18" s="35" t="s">
        <v>4</v>
      </c>
      <c r="E18" s="36">
        <v>0.4</v>
      </c>
    </row>
    <row r="19" spans="1:5" s="37" customFormat="1" ht="15.75" thickBot="1" x14ac:dyDescent="0.3">
      <c r="A19" s="35" t="s">
        <v>75</v>
      </c>
      <c r="B19" s="35"/>
      <c r="C19" s="36">
        <v>4260.2299999999996</v>
      </c>
      <c r="D19" s="35" t="s">
        <v>44</v>
      </c>
      <c r="E19" s="36">
        <v>1</v>
      </c>
    </row>
    <row r="20" spans="1:5" s="37" customFormat="1" ht="15.75" thickBot="1" x14ac:dyDescent="0.3">
      <c r="A20" s="35" t="s">
        <v>76</v>
      </c>
      <c r="B20" s="35"/>
      <c r="C20" s="36">
        <v>4660</v>
      </c>
      <c r="D20" s="35" t="s">
        <v>77</v>
      </c>
      <c r="E20" s="36">
        <v>46.6</v>
      </c>
    </row>
    <row r="21" spans="1:5" s="37" customFormat="1" ht="15.75" thickBot="1" x14ac:dyDescent="0.3">
      <c r="A21" s="35" t="s">
        <v>103</v>
      </c>
      <c r="B21" s="35"/>
      <c r="C21" s="36">
        <v>333.38</v>
      </c>
      <c r="D21" s="35" t="s">
        <v>44</v>
      </c>
      <c r="E21" s="36">
        <v>1</v>
      </c>
    </row>
    <row r="22" spans="1:5" s="37" customFormat="1" ht="15.75" thickBot="1" x14ac:dyDescent="0.3">
      <c r="A22" s="35" t="s">
        <v>78</v>
      </c>
      <c r="B22" s="35"/>
      <c r="C22" s="36">
        <v>303.35000000000002</v>
      </c>
      <c r="D22" s="35" t="s">
        <v>4</v>
      </c>
      <c r="E22" s="36">
        <v>17844</v>
      </c>
    </row>
    <row r="23" spans="1:5" s="37" customFormat="1" ht="15.75" thickBot="1" x14ac:dyDescent="0.3">
      <c r="A23" s="35" t="s">
        <v>59</v>
      </c>
      <c r="B23" s="35"/>
      <c r="C23" s="36">
        <v>303.35000000000002</v>
      </c>
      <c r="D23" s="35" t="s">
        <v>4</v>
      </c>
      <c r="E23" s="36">
        <v>17844</v>
      </c>
    </row>
    <row r="24" spans="1:5" s="37" customFormat="1" ht="15.75" thickBot="1" x14ac:dyDescent="0.3">
      <c r="A24" s="35" t="s">
        <v>83</v>
      </c>
      <c r="B24" s="35"/>
      <c r="C24" s="36">
        <v>3051.44</v>
      </c>
      <c r="D24" s="35" t="s">
        <v>84</v>
      </c>
      <c r="E24" s="36">
        <v>8</v>
      </c>
    </row>
    <row r="25" spans="1:5" s="37" customFormat="1" ht="15.75" thickBot="1" x14ac:dyDescent="0.3">
      <c r="A25" s="35" t="s">
        <v>85</v>
      </c>
      <c r="B25" s="35"/>
      <c r="C25" s="36">
        <v>199.29</v>
      </c>
      <c r="D25" s="35" t="s">
        <v>44</v>
      </c>
      <c r="E25" s="36">
        <v>1</v>
      </c>
    </row>
    <row r="26" spans="1:5" s="37" customFormat="1" ht="15.75" thickBot="1" x14ac:dyDescent="0.3">
      <c r="A26" s="35" t="s">
        <v>86</v>
      </c>
      <c r="B26" s="35"/>
      <c r="C26" s="36">
        <v>1117.43</v>
      </c>
      <c r="D26" s="35" t="s">
        <v>44</v>
      </c>
      <c r="E26" s="36">
        <v>1</v>
      </c>
    </row>
    <row r="27" spans="1:5" s="37" customFormat="1" ht="15.75" thickBot="1" x14ac:dyDescent="0.3">
      <c r="A27" s="35" t="s">
        <v>45</v>
      </c>
      <c r="B27" s="35"/>
      <c r="C27" s="36">
        <v>5295.68</v>
      </c>
      <c r="D27" s="35" t="s">
        <v>6</v>
      </c>
      <c r="E27" s="36">
        <v>38</v>
      </c>
    </row>
    <row r="28" spans="1:5" s="37" customFormat="1" ht="15.75" thickBot="1" x14ac:dyDescent="0.3">
      <c r="A28" s="35" t="s">
        <v>87</v>
      </c>
      <c r="B28" s="35"/>
      <c r="C28" s="36">
        <v>20167.78</v>
      </c>
      <c r="D28" s="35" t="s">
        <v>84</v>
      </c>
      <c r="E28" s="36">
        <v>1</v>
      </c>
    </row>
    <row r="29" spans="1:5" s="37" customFormat="1" ht="15.75" thickBot="1" x14ac:dyDescent="0.3">
      <c r="A29" s="35" t="s">
        <v>104</v>
      </c>
      <c r="B29" s="35"/>
      <c r="C29" s="36">
        <v>7138.98</v>
      </c>
      <c r="D29" s="35" t="s">
        <v>44</v>
      </c>
      <c r="E29" s="36">
        <v>9</v>
      </c>
    </row>
    <row r="30" spans="1:5" s="37" customFormat="1" ht="15.75" thickBot="1" x14ac:dyDescent="0.3">
      <c r="A30" s="35" t="s">
        <v>88</v>
      </c>
      <c r="B30" s="35"/>
      <c r="C30" s="36">
        <v>1315.81</v>
      </c>
      <c r="D30" s="35" t="s">
        <v>89</v>
      </c>
      <c r="E30" s="36">
        <v>1</v>
      </c>
    </row>
    <row r="31" spans="1:5" s="37" customFormat="1" ht="15.75" thickBot="1" x14ac:dyDescent="0.3">
      <c r="A31" s="35" t="s">
        <v>105</v>
      </c>
      <c r="B31" s="35"/>
      <c r="C31" s="36">
        <v>856.68</v>
      </c>
      <c r="D31" s="35" t="s">
        <v>44</v>
      </c>
      <c r="E31" s="36">
        <v>4</v>
      </c>
    </row>
    <row r="32" spans="1:5" s="37" customFormat="1" ht="15.75" thickBot="1" x14ac:dyDescent="0.3">
      <c r="A32" s="35" t="s">
        <v>46</v>
      </c>
      <c r="B32" s="35"/>
      <c r="C32" s="36">
        <v>1821.72</v>
      </c>
      <c r="D32" s="35" t="s">
        <v>6</v>
      </c>
      <c r="E32" s="36">
        <v>3</v>
      </c>
    </row>
    <row r="33" spans="1:5" s="37" customFormat="1" ht="15.75" thickBot="1" x14ac:dyDescent="0.3">
      <c r="A33" s="35" t="s">
        <v>90</v>
      </c>
      <c r="B33" s="35"/>
      <c r="C33" s="36">
        <v>821.48</v>
      </c>
      <c r="D33" s="35" t="s">
        <v>44</v>
      </c>
      <c r="E33" s="36">
        <v>4</v>
      </c>
    </row>
    <row r="34" spans="1:5" s="37" customFormat="1" ht="15.75" thickBot="1" x14ac:dyDescent="0.3">
      <c r="A34" s="35" t="s">
        <v>91</v>
      </c>
      <c r="B34" s="35"/>
      <c r="C34" s="36">
        <v>1389</v>
      </c>
      <c r="D34" s="35" t="s">
        <v>30</v>
      </c>
      <c r="E34" s="36">
        <v>2</v>
      </c>
    </row>
    <row r="35" spans="1:5" s="37" customFormat="1" ht="15.75" thickBot="1" x14ac:dyDescent="0.3">
      <c r="A35" s="35" t="s">
        <v>92</v>
      </c>
      <c r="B35" s="35"/>
      <c r="C35" s="36">
        <v>1219.98</v>
      </c>
      <c r="D35" s="35" t="s">
        <v>44</v>
      </c>
      <c r="E35" s="36">
        <v>2</v>
      </c>
    </row>
    <row r="36" spans="1:5" s="37" customFormat="1" ht="15.75" thickBot="1" x14ac:dyDescent="0.3">
      <c r="A36" s="35" t="s">
        <v>93</v>
      </c>
      <c r="B36" s="35"/>
      <c r="C36" s="36">
        <v>954.41</v>
      </c>
      <c r="D36" s="35" t="s">
        <v>44</v>
      </c>
      <c r="E36" s="36">
        <v>1</v>
      </c>
    </row>
    <row r="37" spans="1:5" s="37" customFormat="1" ht="15.75" thickBot="1" x14ac:dyDescent="0.3">
      <c r="A37" s="35" t="s">
        <v>94</v>
      </c>
      <c r="B37" s="35"/>
      <c r="C37" s="36">
        <v>4675.2</v>
      </c>
      <c r="D37" s="35" t="s">
        <v>44</v>
      </c>
      <c r="E37" s="36">
        <v>1</v>
      </c>
    </row>
    <row r="38" spans="1:5" s="37" customFormat="1" ht="15.75" thickBot="1" x14ac:dyDescent="0.3">
      <c r="A38" s="35" t="s">
        <v>47</v>
      </c>
      <c r="B38" s="35"/>
      <c r="C38" s="36">
        <v>744.43</v>
      </c>
      <c r="D38" s="35" t="s">
        <v>4</v>
      </c>
      <c r="E38" s="36">
        <v>1</v>
      </c>
    </row>
    <row r="39" spans="1:5" s="37" customFormat="1" ht="15.75" thickBot="1" x14ac:dyDescent="0.3">
      <c r="A39" s="35" t="s">
        <v>95</v>
      </c>
      <c r="B39" s="35"/>
      <c r="C39" s="36">
        <v>1096</v>
      </c>
      <c r="D39" s="35" t="s">
        <v>6</v>
      </c>
      <c r="E39" s="36">
        <v>1</v>
      </c>
    </row>
    <row r="40" spans="1:5" s="37" customFormat="1" ht="15.75" thickBot="1" x14ac:dyDescent="0.3">
      <c r="A40" s="35" t="s">
        <v>72</v>
      </c>
      <c r="B40" s="35"/>
      <c r="C40" s="36">
        <v>16059.6</v>
      </c>
      <c r="D40" s="35" t="s">
        <v>6</v>
      </c>
      <c r="E40" s="36">
        <v>17844</v>
      </c>
    </row>
    <row r="41" spans="1:5" s="37" customFormat="1" ht="15.75" thickBot="1" x14ac:dyDescent="0.3">
      <c r="A41" s="35" t="s">
        <v>73</v>
      </c>
      <c r="B41" s="35"/>
      <c r="C41" s="36">
        <v>17130.240000000002</v>
      </c>
      <c r="D41" s="35" t="s">
        <v>4</v>
      </c>
      <c r="E41" s="36">
        <v>17844</v>
      </c>
    </row>
    <row r="42" spans="1:5" s="37" customFormat="1" ht="15.75" thickBot="1" x14ac:dyDescent="0.3">
      <c r="A42" s="35" t="s">
        <v>64</v>
      </c>
      <c r="B42" s="35"/>
      <c r="C42" s="36">
        <v>27153.200000000001</v>
      </c>
      <c r="D42" s="35" t="s">
        <v>4</v>
      </c>
      <c r="E42" s="36">
        <v>16357.35</v>
      </c>
    </row>
    <row r="43" spans="1:5" s="37" customFormat="1" ht="15.75" thickBot="1" x14ac:dyDescent="0.3">
      <c r="A43" s="35" t="s">
        <v>57</v>
      </c>
      <c r="B43" s="35"/>
      <c r="C43" s="36">
        <v>34183.760000000002</v>
      </c>
      <c r="D43" s="35" t="s">
        <v>4</v>
      </c>
      <c r="E43" s="36">
        <v>17991.45</v>
      </c>
    </row>
    <row r="44" spans="1:5" s="37" customFormat="1" ht="15.75" thickBot="1" x14ac:dyDescent="0.3">
      <c r="A44" s="35" t="s">
        <v>79</v>
      </c>
      <c r="B44" s="35"/>
      <c r="C44" s="36">
        <v>43718.66</v>
      </c>
      <c r="D44" s="35" t="s">
        <v>4</v>
      </c>
      <c r="E44" s="36">
        <v>17844.349999999999</v>
      </c>
    </row>
    <row r="45" spans="1:5" s="37" customFormat="1" ht="15.75" thickBot="1" x14ac:dyDescent="0.3">
      <c r="A45" s="35" t="s">
        <v>80</v>
      </c>
      <c r="B45" s="35"/>
      <c r="C45" s="36">
        <v>49476.34</v>
      </c>
      <c r="D45" s="35" t="s">
        <v>4</v>
      </c>
      <c r="E45" s="36">
        <v>17991.400000000001</v>
      </c>
    </row>
    <row r="46" spans="1:5" s="37" customFormat="1" ht="15.75" thickBot="1" x14ac:dyDescent="0.3">
      <c r="A46" s="35" t="s">
        <v>96</v>
      </c>
      <c r="B46" s="35"/>
      <c r="C46" s="36">
        <v>725.48</v>
      </c>
      <c r="D46" s="35" t="s">
        <v>30</v>
      </c>
      <c r="E46" s="36">
        <v>1</v>
      </c>
    </row>
    <row r="47" spans="1:5" s="37" customFormat="1" ht="15.75" thickBot="1" x14ac:dyDescent="0.3">
      <c r="A47" s="35" t="s">
        <v>55</v>
      </c>
      <c r="B47" s="35"/>
      <c r="C47" s="36">
        <v>70483.8</v>
      </c>
      <c r="D47" s="35" t="s">
        <v>6</v>
      </c>
      <c r="E47" s="36">
        <v>17844</v>
      </c>
    </row>
    <row r="48" spans="1:5" s="37" customFormat="1" ht="15.75" thickBot="1" x14ac:dyDescent="0.3">
      <c r="A48" s="35" t="s">
        <v>56</v>
      </c>
      <c r="B48" s="35"/>
      <c r="C48" s="36">
        <v>73517.279999999999</v>
      </c>
      <c r="D48" s="35" t="s">
        <v>4</v>
      </c>
      <c r="E48" s="36">
        <v>17844</v>
      </c>
    </row>
    <row r="49" spans="1:5" s="37" customFormat="1" ht="15.75" thickBot="1" x14ac:dyDescent="0.3">
      <c r="A49" s="35" t="s">
        <v>106</v>
      </c>
      <c r="B49" s="35"/>
      <c r="C49" s="36">
        <v>1545.92</v>
      </c>
      <c r="D49" s="35" t="s">
        <v>44</v>
      </c>
      <c r="E49" s="36">
        <v>8</v>
      </c>
    </row>
    <row r="50" spans="1:5" s="37" customFormat="1" ht="15.75" thickBot="1" x14ac:dyDescent="0.3">
      <c r="A50" s="35" t="s">
        <v>48</v>
      </c>
      <c r="B50" s="35"/>
      <c r="C50" s="36">
        <v>7229.95</v>
      </c>
      <c r="D50" s="35" t="s">
        <v>5</v>
      </c>
      <c r="E50" s="36">
        <v>7</v>
      </c>
    </row>
    <row r="51" spans="1:5" s="37" customFormat="1" ht="15.75" thickBot="1" x14ac:dyDescent="0.3">
      <c r="A51" s="35" t="s">
        <v>107</v>
      </c>
      <c r="B51" s="35"/>
      <c r="C51" s="36">
        <v>1089.3</v>
      </c>
      <c r="D51" s="35" t="s">
        <v>44</v>
      </c>
      <c r="E51" s="36">
        <v>3</v>
      </c>
    </row>
    <row r="52" spans="1:5" s="37" customFormat="1" ht="15.75" thickBot="1" x14ac:dyDescent="0.3">
      <c r="A52" s="35" t="s">
        <v>67</v>
      </c>
      <c r="B52" s="35"/>
      <c r="C52" s="36">
        <v>1605.96</v>
      </c>
      <c r="D52" s="35" t="s">
        <v>4</v>
      </c>
      <c r="E52" s="36">
        <v>17844</v>
      </c>
    </row>
    <row r="53" spans="1:5" s="37" customFormat="1" ht="15.75" thickBot="1" x14ac:dyDescent="0.3">
      <c r="A53" s="35" t="s">
        <v>68</v>
      </c>
      <c r="B53" s="35"/>
      <c r="C53" s="36">
        <v>1605.96</v>
      </c>
      <c r="D53" s="35" t="s">
        <v>4</v>
      </c>
      <c r="E53" s="36">
        <v>17844</v>
      </c>
    </row>
    <row r="54" spans="1:5" s="37" customFormat="1" ht="15.75" thickBot="1" x14ac:dyDescent="0.3">
      <c r="A54" s="35" t="s">
        <v>69</v>
      </c>
      <c r="B54" s="35"/>
      <c r="C54" s="36">
        <v>6780.72</v>
      </c>
      <c r="D54" s="35" t="s">
        <v>4</v>
      </c>
      <c r="E54" s="36">
        <v>17844</v>
      </c>
    </row>
    <row r="55" spans="1:5" s="37" customFormat="1" ht="15.75" thickBot="1" x14ac:dyDescent="0.3">
      <c r="A55" s="35" t="s">
        <v>70</v>
      </c>
      <c r="B55" s="35"/>
      <c r="C55" s="36">
        <v>6780.72</v>
      </c>
      <c r="D55" s="35" t="s">
        <v>4</v>
      </c>
      <c r="E55" s="36">
        <v>17844</v>
      </c>
    </row>
    <row r="56" spans="1:5" s="37" customFormat="1" ht="15.75" thickBot="1" x14ac:dyDescent="0.3">
      <c r="A56" s="35" t="s">
        <v>97</v>
      </c>
      <c r="B56" s="35"/>
      <c r="C56" s="36">
        <v>22250</v>
      </c>
      <c r="D56" s="35" t="s">
        <v>4</v>
      </c>
      <c r="E56" s="36">
        <v>25</v>
      </c>
    </row>
    <row r="57" spans="1:5" s="37" customFormat="1" ht="15.75" thickBot="1" x14ac:dyDescent="0.3">
      <c r="A57" s="35" t="s">
        <v>98</v>
      </c>
      <c r="B57" s="35"/>
      <c r="C57" s="36">
        <v>20075</v>
      </c>
      <c r="D57" s="35" t="s">
        <v>4</v>
      </c>
      <c r="E57" s="36">
        <v>25</v>
      </c>
    </row>
    <row r="58" spans="1:5" ht="15.75" thickBot="1" x14ac:dyDescent="0.3">
      <c r="A58" s="31"/>
      <c r="B58" s="31"/>
      <c r="C58" s="34">
        <f>SUM(C6:C57)</f>
        <v>487753.04999999987</v>
      </c>
      <c r="D58" s="31"/>
      <c r="E58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workbookViewId="0">
      <selection activeCell="F63" sqref="F63"/>
    </sheetView>
  </sheetViews>
  <sheetFormatPr defaultRowHeight="15" x14ac:dyDescent="0.25"/>
  <cols>
    <col min="1" max="1" width="70.5703125" style="29" customWidth="1"/>
    <col min="2" max="2" width="70.5703125" style="29" hidden="1" customWidth="1"/>
    <col min="3" max="3" width="12.5703125" style="29" customWidth="1"/>
    <col min="4" max="4" width="20.5703125" style="29" customWidth="1"/>
    <col min="5" max="5" width="12.5703125" style="29" customWidth="1"/>
    <col min="6" max="16384" width="9.140625" style="29"/>
  </cols>
  <sheetData>
    <row r="2" spans="1:5" x14ac:dyDescent="0.25">
      <c r="A2" s="29" t="s">
        <v>108</v>
      </c>
    </row>
    <row r="3" spans="1:5" x14ac:dyDescent="0.25">
      <c r="A3" s="29" t="s">
        <v>38</v>
      </c>
    </row>
    <row r="4" spans="1:5" ht="15.75" thickBot="1" x14ac:dyDescent="0.3"/>
    <row r="5" spans="1:5" ht="15.75" thickBot="1" x14ac:dyDescent="0.3">
      <c r="A5" s="30" t="s">
        <v>39</v>
      </c>
      <c r="B5" s="30"/>
      <c r="C5" s="30" t="s">
        <v>40</v>
      </c>
      <c r="D5" s="30" t="s">
        <v>41</v>
      </c>
      <c r="E5" s="30" t="s">
        <v>42</v>
      </c>
    </row>
    <row r="6" spans="1:5" ht="15.75" thickBot="1" x14ac:dyDescent="0.3">
      <c r="A6" s="31" t="s">
        <v>65</v>
      </c>
      <c r="B6" s="31"/>
      <c r="C6" s="33">
        <v>7113.7</v>
      </c>
      <c r="D6" s="31" t="s">
        <v>14</v>
      </c>
      <c r="E6" s="33">
        <v>110</v>
      </c>
    </row>
    <row r="7" spans="1:5" ht="15.75" thickBot="1" x14ac:dyDescent="0.3">
      <c r="A7" s="31" t="s">
        <v>36</v>
      </c>
      <c r="B7" s="31"/>
      <c r="C7" s="33">
        <v>1701.45</v>
      </c>
      <c r="D7" s="31" t="s">
        <v>35</v>
      </c>
      <c r="E7" s="33">
        <v>3</v>
      </c>
    </row>
    <row r="8" spans="1:5" ht="15.75" thickBot="1" x14ac:dyDescent="0.3">
      <c r="A8" s="31" t="s">
        <v>58</v>
      </c>
      <c r="B8" s="31"/>
      <c r="C8" s="33">
        <v>1784.4</v>
      </c>
      <c r="D8" s="31" t="s">
        <v>4</v>
      </c>
      <c r="E8" s="33">
        <v>17844</v>
      </c>
    </row>
    <row r="9" spans="1:5" ht="15.75" thickBot="1" x14ac:dyDescent="0.3">
      <c r="A9" s="31" t="s">
        <v>66</v>
      </c>
      <c r="B9" s="31"/>
      <c r="C9" s="33">
        <v>1605.96</v>
      </c>
      <c r="D9" s="31" t="s">
        <v>4</v>
      </c>
      <c r="E9" s="33">
        <v>17844</v>
      </c>
    </row>
    <row r="10" spans="1:5" ht="15.75" thickBot="1" x14ac:dyDescent="0.3">
      <c r="A10" s="31" t="s">
        <v>71</v>
      </c>
      <c r="B10" s="31"/>
      <c r="C10" s="33">
        <v>1257</v>
      </c>
      <c r="D10" s="31" t="s">
        <v>4</v>
      </c>
      <c r="E10" s="33">
        <v>838</v>
      </c>
    </row>
    <row r="11" spans="1:5" ht="15.75" thickBot="1" x14ac:dyDescent="0.3">
      <c r="A11" s="31" t="s">
        <v>33</v>
      </c>
      <c r="B11" s="31"/>
      <c r="C11" s="33">
        <v>809.36</v>
      </c>
      <c r="D11" s="31" t="s">
        <v>30</v>
      </c>
      <c r="E11" s="33">
        <v>1</v>
      </c>
    </row>
    <row r="12" spans="1:5" ht="15.75" thickBot="1" x14ac:dyDescent="0.3">
      <c r="A12" s="31" t="s">
        <v>99</v>
      </c>
      <c r="B12" s="31"/>
      <c r="C12" s="33">
        <v>367.62</v>
      </c>
      <c r="D12" s="31" t="s">
        <v>44</v>
      </c>
      <c r="E12" s="33">
        <v>1</v>
      </c>
    </row>
    <row r="13" spans="1:5" ht="15.75" thickBot="1" x14ac:dyDescent="0.3">
      <c r="A13" s="31" t="s">
        <v>100</v>
      </c>
      <c r="B13" s="31"/>
      <c r="C13" s="33">
        <v>1087.53</v>
      </c>
      <c r="D13" s="31" t="s">
        <v>44</v>
      </c>
      <c r="E13" s="33">
        <v>3</v>
      </c>
    </row>
    <row r="14" spans="1:5" ht="15.75" thickBot="1" x14ac:dyDescent="0.3">
      <c r="A14" s="31" t="s">
        <v>81</v>
      </c>
      <c r="B14" s="31"/>
      <c r="C14" s="33">
        <v>4364.63</v>
      </c>
      <c r="D14" s="31" t="s">
        <v>82</v>
      </c>
      <c r="E14" s="33">
        <v>2</v>
      </c>
    </row>
    <row r="15" spans="1:5" ht="15.75" thickBot="1" x14ac:dyDescent="0.3">
      <c r="A15" s="31" t="s">
        <v>43</v>
      </c>
      <c r="B15" s="31"/>
      <c r="C15" s="33">
        <v>873.4</v>
      </c>
      <c r="D15" s="31" t="s">
        <v>44</v>
      </c>
      <c r="E15" s="33">
        <v>11</v>
      </c>
    </row>
    <row r="16" spans="1:5" ht="15.75" thickBot="1" x14ac:dyDescent="0.3">
      <c r="A16" s="31" t="s">
        <v>101</v>
      </c>
      <c r="B16" s="31"/>
      <c r="C16" s="33">
        <v>461.22</v>
      </c>
      <c r="D16" s="31" t="s">
        <v>44</v>
      </c>
      <c r="E16" s="33">
        <v>2</v>
      </c>
    </row>
    <row r="17" spans="1:5" ht="15.75" thickBot="1" x14ac:dyDescent="0.3">
      <c r="A17" s="31" t="s">
        <v>102</v>
      </c>
      <c r="B17" s="31"/>
      <c r="C17" s="33">
        <v>2113.65</v>
      </c>
      <c r="D17" s="31" t="s">
        <v>6</v>
      </c>
      <c r="E17" s="33">
        <v>9</v>
      </c>
    </row>
    <row r="18" spans="1:5" ht="15.75" thickBot="1" x14ac:dyDescent="0.3">
      <c r="A18" s="31" t="s">
        <v>74</v>
      </c>
      <c r="B18" s="31"/>
      <c r="C18" s="33">
        <v>1075.6199999999999</v>
      </c>
      <c r="D18" s="31" t="s">
        <v>4</v>
      </c>
      <c r="E18" s="33">
        <v>0.4</v>
      </c>
    </row>
    <row r="19" spans="1:5" ht="15.75" thickBot="1" x14ac:dyDescent="0.3">
      <c r="A19" s="31" t="s">
        <v>75</v>
      </c>
      <c r="B19" s="31"/>
      <c r="C19" s="33">
        <v>4260.2299999999996</v>
      </c>
      <c r="D19" s="31" t="s">
        <v>44</v>
      </c>
      <c r="E19" s="33">
        <v>1</v>
      </c>
    </row>
    <row r="20" spans="1:5" ht="15.75" thickBot="1" x14ac:dyDescent="0.3">
      <c r="A20" s="31" t="s">
        <v>109</v>
      </c>
      <c r="B20" s="31"/>
      <c r="C20" s="39">
        <v>211470.83</v>
      </c>
      <c r="D20" s="31" t="s">
        <v>84</v>
      </c>
      <c r="E20" s="33">
        <v>1</v>
      </c>
    </row>
    <row r="21" spans="1:5" ht="15.75" thickBot="1" x14ac:dyDescent="0.3">
      <c r="A21" s="31" t="s">
        <v>76</v>
      </c>
      <c r="B21" s="31"/>
      <c r="C21" s="33">
        <v>4660</v>
      </c>
      <c r="D21" s="31" t="s">
        <v>77</v>
      </c>
      <c r="E21" s="33">
        <v>46.6</v>
      </c>
    </row>
    <row r="22" spans="1:5" ht="15.75" thickBot="1" x14ac:dyDescent="0.3">
      <c r="A22" s="31" t="s">
        <v>103</v>
      </c>
      <c r="B22" s="31"/>
      <c r="C22" s="33">
        <v>333.38</v>
      </c>
      <c r="D22" s="31" t="s">
        <v>44</v>
      </c>
      <c r="E22" s="33">
        <v>1</v>
      </c>
    </row>
    <row r="23" spans="1:5" ht="15.75" thickBot="1" x14ac:dyDescent="0.3">
      <c r="A23" s="31" t="s">
        <v>78</v>
      </c>
      <c r="B23" s="31"/>
      <c r="C23" s="33">
        <v>303.35000000000002</v>
      </c>
      <c r="D23" s="31" t="s">
        <v>4</v>
      </c>
      <c r="E23" s="33">
        <v>17844</v>
      </c>
    </row>
    <row r="24" spans="1:5" ht="15.75" thickBot="1" x14ac:dyDescent="0.3">
      <c r="A24" s="31" t="s">
        <v>59</v>
      </c>
      <c r="B24" s="31"/>
      <c r="C24" s="33">
        <v>303.35000000000002</v>
      </c>
      <c r="D24" s="31" t="s">
        <v>4</v>
      </c>
      <c r="E24" s="33">
        <v>17844</v>
      </c>
    </row>
    <row r="25" spans="1:5" ht="15.75" thickBot="1" x14ac:dyDescent="0.3">
      <c r="A25" s="31" t="s">
        <v>83</v>
      </c>
      <c r="B25" s="31"/>
      <c r="C25" s="33">
        <v>3051.44</v>
      </c>
      <c r="D25" s="31" t="s">
        <v>84</v>
      </c>
      <c r="E25" s="33">
        <v>8</v>
      </c>
    </row>
    <row r="26" spans="1:5" ht="15.75" thickBot="1" x14ac:dyDescent="0.3">
      <c r="A26" s="31" t="s">
        <v>85</v>
      </c>
      <c r="B26" s="31"/>
      <c r="C26" s="33">
        <v>199.29</v>
      </c>
      <c r="D26" s="31" t="s">
        <v>44</v>
      </c>
      <c r="E26" s="33">
        <v>1</v>
      </c>
    </row>
    <row r="27" spans="1:5" ht="15.75" thickBot="1" x14ac:dyDescent="0.3">
      <c r="A27" s="31" t="s">
        <v>86</v>
      </c>
      <c r="B27" s="31"/>
      <c r="C27" s="33">
        <v>1117.43</v>
      </c>
      <c r="D27" s="31" t="s">
        <v>44</v>
      </c>
      <c r="E27" s="33">
        <v>1</v>
      </c>
    </row>
    <row r="28" spans="1:5" ht="15.75" thickBot="1" x14ac:dyDescent="0.3">
      <c r="A28" s="31" t="s">
        <v>45</v>
      </c>
      <c r="B28" s="31"/>
      <c r="C28" s="33">
        <v>5295.68</v>
      </c>
      <c r="D28" s="31" t="s">
        <v>6</v>
      </c>
      <c r="E28" s="33">
        <v>38</v>
      </c>
    </row>
    <row r="29" spans="1:5" ht="15.75" thickBot="1" x14ac:dyDescent="0.3">
      <c r="A29" s="31" t="s">
        <v>87</v>
      </c>
      <c r="B29" s="31"/>
      <c r="C29" s="33">
        <v>20167.78</v>
      </c>
      <c r="D29" s="31" t="s">
        <v>84</v>
      </c>
      <c r="E29" s="33">
        <v>1</v>
      </c>
    </row>
    <row r="30" spans="1:5" ht="15.75" thickBot="1" x14ac:dyDescent="0.3">
      <c r="A30" s="31" t="s">
        <v>104</v>
      </c>
      <c r="B30" s="31"/>
      <c r="C30" s="33">
        <v>7138.98</v>
      </c>
      <c r="D30" s="31" t="s">
        <v>44</v>
      </c>
      <c r="E30" s="33">
        <v>9</v>
      </c>
    </row>
    <row r="31" spans="1:5" ht="15.75" thickBot="1" x14ac:dyDescent="0.3">
      <c r="A31" s="31" t="s">
        <v>88</v>
      </c>
      <c r="B31" s="31"/>
      <c r="C31" s="33">
        <v>1315.81</v>
      </c>
      <c r="D31" s="31" t="s">
        <v>89</v>
      </c>
      <c r="E31" s="33">
        <v>1</v>
      </c>
    </row>
    <row r="32" spans="1:5" ht="15.75" thickBot="1" x14ac:dyDescent="0.3">
      <c r="A32" s="31" t="s">
        <v>105</v>
      </c>
      <c r="B32" s="31"/>
      <c r="C32" s="33">
        <v>856.68</v>
      </c>
      <c r="D32" s="31" t="s">
        <v>44</v>
      </c>
      <c r="E32" s="33">
        <v>4</v>
      </c>
    </row>
    <row r="33" spans="1:5" ht="15.75" thickBot="1" x14ac:dyDescent="0.3">
      <c r="A33" s="31" t="s">
        <v>46</v>
      </c>
      <c r="B33" s="31"/>
      <c r="C33" s="33">
        <v>1821.72</v>
      </c>
      <c r="D33" s="31" t="s">
        <v>6</v>
      </c>
      <c r="E33" s="33">
        <v>3</v>
      </c>
    </row>
    <row r="34" spans="1:5" ht="15.75" thickBot="1" x14ac:dyDescent="0.3">
      <c r="A34" s="31" t="s">
        <v>90</v>
      </c>
      <c r="B34" s="31"/>
      <c r="C34" s="33">
        <v>821.48</v>
      </c>
      <c r="D34" s="31" t="s">
        <v>44</v>
      </c>
      <c r="E34" s="33">
        <v>4</v>
      </c>
    </row>
    <row r="35" spans="1:5" ht="15.75" thickBot="1" x14ac:dyDescent="0.3">
      <c r="A35" s="31" t="s">
        <v>91</v>
      </c>
      <c r="B35" s="31"/>
      <c r="C35" s="33">
        <v>1389</v>
      </c>
      <c r="D35" s="31" t="s">
        <v>30</v>
      </c>
      <c r="E35" s="33">
        <v>2</v>
      </c>
    </row>
    <row r="36" spans="1:5" ht="15.75" thickBot="1" x14ac:dyDescent="0.3">
      <c r="A36" s="31" t="s">
        <v>92</v>
      </c>
      <c r="B36" s="31"/>
      <c r="C36" s="33">
        <v>1219.98</v>
      </c>
      <c r="D36" s="31" t="s">
        <v>44</v>
      </c>
      <c r="E36" s="33">
        <v>2</v>
      </c>
    </row>
    <row r="37" spans="1:5" ht="15.75" thickBot="1" x14ac:dyDescent="0.3">
      <c r="A37" s="31" t="s">
        <v>93</v>
      </c>
      <c r="B37" s="31"/>
      <c r="C37" s="33">
        <v>954.41</v>
      </c>
      <c r="D37" s="31" t="s">
        <v>44</v>
      </c>
      <c r="E37" s="33">
        <v>1</v>
      </c>
    </row>
    <row r="38" spans="1:5" ht="15.75" thickBot="1" x14ac:dyDescent="0.3">
      <c r="A38" s="31" t="s">
        <v>94</v>
      </c>
      <c r="B38" s="31"/>
      <c r="C38" s="33">
        <v>4675.2</v>
      </c>
      <c r="D38" s="31" t="s">
        <v>44</v>
      </c>
      <c r="E38" s="33">
        <v>1</v>
      </c>
    </row>
    <row r="39" spans="1:5" ht="15.75" thickBot="1" x14ac:dyDescent="0.3">
      <c r="A39" s="31" t="s">
        <v>47</v>
      </c>
      <c r="B39" s="31"/>
      <c r="C39" s="33">
        <v>744.43</v>
      </c>
      <c r="D39" s="31" t="s">
        <v>4</v>
      </c>
      <c r="E39" s="33">
        <v>1</v>
      </c>
    </row>
    <row r="40" spans="1:5" ht="15.75" thickBot="1" x14ac:dyDescent="0.3">
      <c r="A40" s="31" t="s">
        <v>95</v>
      </c>
      <c r="B40" s="31"/>
      <c r="C40" s="33">
        <v>1096</v>
      </c>
      <c r="D40" s="31" t="s">
        <v>6</v>
      </c>
      <c r="E40" s="33">
        <v>1</v>
      </c>
    </row>
    <row r="41" spans="1:5" ht="15.75" thickBot="1" x14ac:dyDescent="0.3">
      <c r="A41" s="31" t="s">
        <v>72</v>
      </c>
      <c r="B41" s="31"/>
      <c r="C41" s="33">
        <v>16059.6</v>
      </c>
      <c r="D41" s="31" t="s">
        <v>6</v>
      </c>
      <c r="E41" s="33">
        <v>17844</v>
      </c>
    </row>
    <row r="42" spans="1:5" ht="15.75" thickBot="1" x14ac:dyDescent="0.3">
      <c r="A42" s="31" t="s">
        <v>73</v>
      </c>
      <c r="B42" s="31"/>
      <c r="C42" s="33">
        <v>17130.240000000002</v>
      </c>
      <c r="D42" s="31" t="s">
        <v>4</v>
      </c>
      <c r="E42" s="33">
        <v>17844</v>
      </c>
    </row>
    <row r="43" spans="1:5" ht="15.75" thickBot="1" x14ac:dyDescent="0.3">
      <c r="A43" s="31" t="s">
        <v>64</v>
      </c>
      <c r="B43" s="31"/>
      <c r="C43" s="33">
        <v>27153.200000000001</v>
      </c>
      <c r="D43" s="31" t="s">
        <v>4</v>
      </c>
      <c r="E43" s="33">
        <v>16357.35</v>
      </c>
    </row>
    <row r="44" spans="1:5" ht="15.75" thickBot="1" x14ac:dyDescent="0.3">
      <c r="A44" s="31" t="s">
        <v>57</v>
      </c>
      <c r="B44" s="31"/>
      <c r="C44" s="33">
        <v>34183.760000000002</v>
      </c>
      <c r="D44" s="31" t="s">
        <v>4</v>
      </c>
      <c r="E44" s="33">
        <v>17991.45</v>
      </c>
    </row>
    <row r="45" spans="1:5" ht="15.75" thickBot="1" x14ac:dyDescent="0.3">
      <c r="A45" s="31" t="s">
        <v>79</v>
      </c>
      <c r="B45" s="31"/>
      <c r="C45" s="33">
        <v>43718.66</v>
      </c>
      <c r="D45" s="31" t="s">
        <v>4</v>
      </c>
      <c r="E45" s="33">
        <v>17844.349999999999</v>
      </c>
    </row>
    <row r="46" spans="1:5" ht="15.75" thickBot="1" x14ac:dyDescent="0.3">
      <c r="A46" s="31" t="s">
        <v>80</v>
      </c>
      <c r="B46" s="31"/>
      <c r="C46" s="33">
        <v>49476.34</v>
      </c>
      <c r="D46" s="31" t="s">
        <v>4</v>
      </c>
      <c r="E46" s="33">
        <v>17991.400000000001</v>
      </c>
    </row>
    <row r="47" spans="1:5" ht="15.75" thickBot="1" x14ac:dyDescent="0.3">
      <c r="A47" s="31" t="s">
        <v>96</v>
      </c>
      <c r="B47" s="31"/>
      <c r="C47" s="33">
        <v>725.48</v>
      </c>
      <c r="D47" s="31" t="s">
        <v>30</v>
      </c>
      <c r="E47" s="33">
        <v>1</v>
      </c>
    </row>
    <row r="48" spans="1:5" ht="15.75" thickBot="1" x14ac:dyDescent="0.3">
      <c r="A48" s="31" t="s">
        <v>55</v>
      </c>
      <c r="B48" s="31"/>
      <c r="C48" s="33">
        <v>70483.8</v>
      </c>
      <c r="D48" s="31" t="s">
        <v>6</v>
      </c>
      <c r="E48" s="33">
        <v>17844</v>
      </c>
    </row>
    <row r="49" spans="1:5" ht="15.75" thickBot="1" x14ac:dyDescent="0.3">
      <c r="A49" s="31" t="s">
        <v>56</v>
      </c>
      <c r="B49" s="31"/>
      <c r="C49" s="33">
        <v>73517.279999999999</v>
      </c>
      <c r="D49" s="31" t="s">
        <v>4</v>
      </c>
      <c r="E49" s="33">
        <v>17844</v>
      </c>
    </row>
    <row r="50" spans="1:5" ht="15.75" thickBot="1" x14ac:dyDescent="0.3">
      <c r="A50" s="31" t="s">
        <v>106</v>
      </c>
      <c r="B50" s="31"/>
      <c r="C50" s="33">
        <v>1545.92</v>
      </c>
      <c r="D50" s="31" t="s">
        <v>44</v>
      </c>
      <c r="E50" s="33">
        <v>8</v>
      </c>
    </row>
    <row r="51" spans="1:5" ht="15.75" thickBot="1" x14ac:dyDescent="0.3">
      <c r="A51" s="31" t="s">
        <v>48</v>
      </c>
      <c r="B51" s="31"/>
      <c r="C51" s="33">
        <v>7229.95</v>
      </c>
      <c r="D51" s="31" t="s">
        <v>5</v>
      </c>
      <c r="E51" s="33">
        <v>7</v>
      </c>
    </row>
    <row r="52" spans="1:5" ht="15.75" thickBot="1" x14ac:dyDescent="0.3">
      <c r="A52" s="31" t="s">
        <v>107</v>
      </c>
      <c r="B52" s="31"/>
      <c r="C52" s="33">
        <v>1089.3</v>
      </c>
      <c r="D52" s="31" t="s">
        <v>44</v>
      </c>
      <c r="E52" s="33">
        <v>3</v>
      </c>
    </row>
    <row r="53" spans="1:5" ht="15.75" thickBot="1" x14ac:dyDescent="0.3">
      <c r="A53" s="31" t="s">
        <v>67</v>
      </c>
      <c r="B53" s="31"/>
      <c r="C53" s="33">
        <v>1605.96</v>
      </c>
      <c r="D53" s="31" t="s">
        <v>4</v>
      </c>
      <c r="E53" s="33">
        <v>17844</v>
      </c>
    </row>
    <row r="54" spans="1:5" ht="15.75" thickBot="1" x14ac:dyDescent="0.3">
      <c r="A54" s="31" t="s">
        <v>68</v>
      </c>
      <c r="B54" s="31"/>
      <c r="C54" s="33">
        <v>1605.96</v>
      </c>
      <c r="D54" s="31" t="s">
        <v>4</v>
      </c>
      <c r="E54" s="33">
        <v>17844</v>
      </c>
    </row>
    <row r="55" spans="1:5" ht="15.75" thickBot="1" x14ac:dyDescent="0.3">
      <c r="A55" s="31" t="s">
        <v>69</v>
      </c>
      <c r="B55" s="31"/>
      <c r="C55" s="33">
        <v>6780.72</v>
      </c>
      <c r="D55" s="31" t="s">
        <v>4</v>
      </c>
      <c r="E55" s="33">
        <v>17844</v>
      </c>
    </row>
    <row r="56" spans="1:5" ht="15.75" thickBot="1" x14ac:dyDescent="0.3">
      <c r="A56" s="31" t="s">
        <v>70</v>
      </c>
      <c r="B56" s="31"/>
      <c r="C56" s="33">
        <v>6780.72</v>
      </c>
      <c r="D56" s="31" t="s">
        <v>4</v>
      </c>
      <c r="E56" s="33">
        <v>17844</v>
      </c>
    </row>
    <row r="57" spans="1:5" ht="15.75" thickBot="1" x14ac:dyDescent="0.3">
      <c r="A57" s="31" t="s">
        <v>97</v>
      </c>
      <c r="B57" s="31"/>
      <c r="C57" s="33">
        <v>22250</v>
      </c>
      <c r="D57" s="31" t="s">
        <v>4</v>
      </c>
      <c r="E57" s="33">
        <v>25</v>
      </c>
    </row>
    <row r="58" spans="1:5" ht="15.75" thickBot="1" x14ac:dyDescent="0.3">
      <c r="A58" s="31" t="s">
        <v>98</v>
      </c>
      <c r="B58" s="31"/>
      <c r="C58" s="33">
        <v>20075</v>
      </c>
      <c r="D58" s="31" t="s">
        <v>4</v>
      </c>
      <c r="E58" s="33">
        <v>25</v>
      </c>
    </row>
    <row r="59" spans="1:5" ht="15.75" thickBot="1" x14ac:dyDescent="0.3">
      <c r="A59" s="31"/>
      <c r="B59" s="31"/>
      <c r="C59" s="34">
        <f>SUM(C6:C58)</f>
        <v>699223.87999999977</v>
      </c>
      <c r="D59" s="31"/>
      <c r="E59" s="33"/>
    </row>
    <row r="61" spans="1:5" x14ac:dyDescent="0.25">
      <c r="C61" s="14">
        <v>487753.05000000005</v>
      </c>
      <c r="D61" s="29">
        <v>699223.87999999989</v>
      </c>
    </row>
    <row r="63" spans="1:5" x14ac:dyDescent="0.25">
      <c r="C63" s="38">
        <f>C59-C61</f>
        <v>211470.82999999973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2019-01-28T23:59:00Z</cp:lastPrinted>
  <dcterms:created xsi:type="dcterms:W3CDTF">2016-03-18T02:51:51Z</dcterms:created>
  <dcterms:modified xsi:type="dcterms:W3CDTF">2021-03-02T01:45:23Z</dcterms:modified>
</cp:coreProperties>
</file>