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Лист1!$A$1:$E$93</definedName>
  </definedNames>
  <calcPr calcId="144525"/>
</workbook>
</file>

<file path=xl/calcChain.xml><?xml version="1.0" encoding="utf-8"?>
<calcChain xmlns="http://schemas.openxmlformats.org/spreadsheetml/2006/main">
  <c r="C39" i="1" l="1"/>
  <c r="C30" i="1" s="1"/>
  <c r="C87" i="1"/>
  <c r="C79" i="1" s="1"/>
  <c r="C86" i="1"/>
  <c r="C21" i="1" l="1"/>
  <c r="C9" i="1"/>
  <c r="C8" i="1" s="1"/>
  <c r="C13" i="1" s="1"/>
  <c r="C7" i="1"/>
  <c r="C46" i="1"/>
  <c r="C77" i="1"/>
  <c r="C74" i="1"/>
  <c r="C23" i="1"/>
  <c r="C18" i="1"/>
  <c r="C15" i="1"/>
  <c r="C89" i="1"/>
  <c r="C88" i="1" s="1"/>
  <c r="C90" i="1" l="1"/>
  <c r="B89" i="1"/>
  <c r="B79" i="1"/>
  <c r="B77" i="1"/>
  <c r="B74" i="1"/>
  <c r="B73" i="1"/>
  <c r="B72" i="1"/>
  <c r="B71" i="1"/>
  <c r="B70" i="1"/>
  <c r="B69" i="1"/>
  <c r="B46" i="1"/>
  <c r="C91" i="1" l="1"/>
  <c r="C92" i="1" s="1"/>
  <c r="C93" i="1" s="1"/>
  <c r="F90" i="1"/>
  <c r="B21" i="1"/>
  <c r="B18" i="1"/>
  <c r="B15" i="1"/>
  <c r="B90" i="1" l="1"/>
</calcChain>
</file>

<file path=xl/sharedStrings.xml><?xml version="1.0" encoding="utf-8"?>
<sst xmlns="http://schemas.openxmlformats.org/spreadsheetml/2006/main" count="308" uniqueCount="172">
  <si>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</si>
  <si>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</si>
  <si>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</si>
  <si>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</si>
  <si>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</si>
  <si>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</si>
  <si>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</si>
  <si>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</si>
  <si>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</si>
  <si>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</si>
  <si>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</si>
  <si>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</si>
  <si>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</si>
  <si>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</si>
  <si>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</si>
  <si>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</si>
  <si>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</si>
  <si>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</si>
  <si>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</si>
  <si>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</si>
  <si>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</si>
  <si>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</si>
  <si>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</si>
  <si>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</si>
  <si>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</si>
  <si>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</si>
  <si>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</si>
  <si>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</si>
  <si>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</si>
  <si>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Устранение свищей хомутами</t>
  </si>
  <si>
    <t>1м</t>
  </si>
  <si>
    <t>Закрытие и открытие стояков</t>
  </si>
  <si>
    <t>1 стояк</t>
  </si>
  <si>
    <t>осмотр подвала</t>
  </si>
  <si>
    <t>раз</t>
  </si>
  <si>
    <t>Адрес: ул. Баргузинская, д. 30</t>
  </si>
  <si>
    <t xml:space="preserve">ИП Князев А.В. </t>
  </si>
  <si>
    <t xml:space="preserve">ИП Лазарева Н.А. </t>
  </si>
  <si>
    <t>Выезд а/машины по заявке</t>
  </si>
  <si>
    <t>выезд</t>
  </si>
  <si>
    <t>прочистка канализационной сети дворовой</t>
  </si>
  <si>
    <t>подъезд</t>
  </si>
  <si>
    <t>осмотр сантехоборудования</t>
  </si>
  <si>
    <t>Смена труб канализации д. 100</t>
  </si>
  <si>
    <t>Ремонт дверных полотен</t>
  </si>
  <si>
    <t>Очистка канализационной сети</t>
  </si>
  <si>
    <t>Отогрев стояков</t>
  </si>
  <si>
    <t>Кол-во</t>
  </si>
  <si>
    <t>Ед.изм</t>
  </si>
  <si>
    <t>Сумма</t>
  </si>
  <si>
    <t>Наименование работ</t>
  </si>
  <si>
    <t>Доходы по дому:</t>
  </si>
  <si>
    <t>15. Прочая работа (услуга)</t>
  </si>
  <si>
    <t>Расходы по снятию показаний с ИПУ по электроэнергии</t>
  </si>
  <si>
    <t>Вывоз ТКО 1,2 кв. 2019 г. к=0,6;0,8;0,85;0,9;1</t>
  </si>
  <si>
    <t>Вывоз ТКО 3,4 кв. 2019 г. к=0,6;0,8;0,85;0,9;1</t>
  </si>
  <si>
    <t>Герметизация примыканий отбойников</t>
  </si>
  <si>
    <t>Гор. вода потр.при содер.общего имущ-ва  в МКД 1,2</t>
  </si>
  <si>
    <t>Гор. вода потр.при содер.общего имущ-ва  в МКД 3,4</t>
  </si>
  <si>
    <t>Замена вентиля на радиаторе</t>
  </si>
  <si>
    <t>шт.</t>
  </si>
  <si>
    <t>Замена электрической лампы накаливания</t>
  </si>
  <si>
    <t>Изготовление скамейки со спинкой</t>
  </si>
  <si>
    <t>Организация мест накоп.ртуть сод-х ламп 3,4 кв. 20</t>
  </si>
  <si>
    <t>Осмотр сантех. оборудования</t>
  </si>
  <si>
    <t>Перезапуск (удаление воздуха) стояков отопления</t>
  </si>
  <si>
    <t>Подгонка оконных переплетов</t>
  </si>
  <si>
    <t>Почтовый ящик 5-и секционный</t>
  </si>
  <si>
    <t>Прочистка внутренней канализационной сети</t>
  </si>
  <si>
    <t>Прочистка канализационной сети дворовой</t>
  </si>
  <si>
    <t>Регулировка теплоносителя</t>
  </si>
  <si>
    <t>Ремонт вентелей до 32 д.</t>
  </si>
  <si>
    <t>Ремонт задвижек для всех диам. без снятия</t>
  </si>
  <si>
    <t>Ремонт короба</t>
  </si>
  <si>
    <t>Ремонт скамейки</t>
  </si>
  <si>
    <t>Смена вентиля до 20 мм</t>
  </si>
  <si>
    <t>Смена стекл</t>
  </si>
  <si>
    <t>Смена труб ХВС и ГВС д.50</t>
  </si>
  <si>
    <t>Смена труб из водогазопроводных труб д.57 с произв</t>
  </si>
  <si>
    <t>Смена труб канализации д.50</t>
  </si>
  <si>
    <t>Смена труб отопления ППР д. 25 (без сварочных рабо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</si>
  <si>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</si>
  <si>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</si>
  <si>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</si>
  <si>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</si>
  <si>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</si>
  <si>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</si>
  <si>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</si>
  <si>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</si>
  <si>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поручней</t>
  </si>
  <si>
    <t>Установка почтовых ящиков (без ст-ти почтового ящи</t>
  </si>
  <si>
    <t>Установка почтовых ящиков 5и секционных</t>
  </si>
  <si>
    <t>Установка светильников с датчиком на движение</t>
  </si>
  <si>
    <t>Установка скамеек в деревянном исполнении</t>
  </si>
  <si>
    <t>Устройство герметичной перегородки</t>
  </si>
  <si>
    <t>Утепление труб изовером и стеклотканью</t>
  </si>
  <si>
    <t>п/м</t>
  </si>
  <si>
    <t>Хол.вода потр.при содер.общ.имущ. в МКД 1,2 кв.201</t>
  </si>
  <si>
    <t>Хол.вода потр.при содер.общ.имущ. в МКД 3,4 кв.201</t>
  </si>
  <si>
    <t>Чистка врезки</t>
  </si>
  <si>
    <t>Электрическая энергия потр.при содержании общего и</t>
  </si>
  <si>
    <t>замена муфты</t>
  </si>
  <si>
    <t>изготовление и установка деревянного поручня</t>
  </si>
  <si>
    <t>ремонт задвижек  д.80</t>
  </si>
  <si>
    <t>ремонт металлических лестничных ограждений</t>
  </si>
  <si>
    <t>ремонт подъезда № 1,2,3</t>
  </si>
  <si>
    <t>сброс воздуха со стояков отопления</t>
  </si>
  <si>
    <t>смена труб ХВС и ГВС д.50 ПП</t>
  </si>
  <si>
    <t>ИП Капралов Е.В.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</si>
  <si>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</si>
  <si>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</si>
  <si>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</si>
  <si>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</si>
  <si>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</si>
  <si>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 xml:space="preserve">Всего доходов на дому за 2020 г. 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</si>
  <si>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</si>
  <si>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</si>
  <si>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</si>
  <si>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</si>
  <si>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</si>
  <si>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</si>
  <si>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</si>
  <si>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</si>
  <si>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</si>
  <si>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</si>
  <si>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</si>
  <si>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</si>
  <si>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</si>
  <si>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</si>
  <si>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</si>
  <si>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"ЗКДС"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</si>
  <si>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</si>
  <si>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</si>
  <si>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</si>
  <si>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</si>
  <si>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Установка елок во дворы домов</t>
  </si>
  <si>
    <t>Закрытие задвижек,отк-е сбросников перед опр-кой,от-е задвиж после опр</t>
  </si>
  <si>
    <t>дом</t>
  </si>
  <si>
    <t>Замена врезки с добавлением трубы</t>
  </si>
  <si>
    <t>Освещение подвала</t>
  </si>
  <si>
    <t>Осмотр подвала</t>
  </si>
  <si>
    <t>1 дом</t>
  </si>
  <si>
    <t>Отключение отопления</t>
  </si>
  <si>
    <t>Очистка труб ХВС, ГВС</t>
  </si>
  <si>
    <t>Подключение канализационной сети к розливу КНС</t>
  </si>
  <si>
    <t>Сброс воздуха со стояков отопления с использованием а/м газель</t>
  </si>
  <si>
    <t>Смена вентиля, д.32</t>
  </si>
  <si>
    <t>Смена задвижек д.50</t>
  </si>
  <si>
    <t>Смена задвижек д.80</t>
  </si>
  <si>
    <t>Смена труб ГВС и ХВС д.32</t>
  </si>
  <si>
    <t>Смена труб ХВС д.32</t>
  </si>
  <si>
    <t>смена труб ГВС и ХВС д.32 ПП</t>
  </si>
  <si>
    <t>Ремонт штакетного забора</t>
  </si>
  <si>
    <t>Восстановление крепления электроприборов</t>
  </si>
  <si>
    <t>Изготовление и установка конька</t>
  </si>
  <si>
    <t>Изготовление и установка сничек на металлическую дверь</t>
  </si>
  <si>
    <t>Мелкий ремонт метал. кровли</t>
  </si>
  <si>
    <t>1 место</t>
  </si>
  <si>
    <t>Навеска замка (крабовый)</t>
  </si>
  <si>
    <t>Пролив фановой трубы водой (очистка от льда)</t>
  </si>
  <si>
    <t>Ремонт короба в подъезде</t>
  </si>
  <si>
    <t>Ремонт чердачного люка</t>
  </si>
  <si>
    <t>Ремонт шиферной кровли</t>
  </si>
  <si>
    <t>Установка отбойника на трубу</t>
  </si>
  <si>
    <t>замена светильников с лампой накаливания</t>
  </si>
  <si>
    <t>изготовление и установка сничек</t>
  </si>
  <si>
    <t>шт</t>
  </si>
  <si>
    <t>Содержание ДРС 1,2 кв. 2020 г. коэф. 0,8</t>
  </si>
  <si>
    <t>Содержание ДРС 3,4 кв. 2020 г. коэф.0,8;0,85;0,9;1</t>
  </si>
  <si>
    <t>Саженцы</t>
  </si>
  <si>
    <t>Рассада</t>
  </si>
  <si>
    <t>Ремонт тамбура, покраска дверей, подъездных ограждений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</si>
</sst>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4" fillId="0" borderId="0" applyFont="0" applyFill="0" applyBorder="0" applyAlignment="0" applyProtection="0"/>
  </cellStyleXfs>
  <cellXfs count="67"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4" fontId="8" fillId="3" borderId="2" xfId="2" applyFont="1" applyFill="1" applyBorder="1" applyAlignment="1">
      <alignment horizontal="center" vertical="center" wrapText="1"/>
    </xf>
    <xf numFmtId="164" fontId="9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7" fillId="3" borderId="2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 wrapText="1"/>
    </xf>
    <xf numFmtId="164" fontId="2" fillId="3" borderId="2" xfId="2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4" fontId="5" fillId="3" borderId="2" xfId="2" applyFont="1" applyFill="1" applyBorder="1" applyAlignment="1">
      <alignment horizontal="center" vertical="center" wrapText="1"/>
    </xf>
    <xf numFmtId="0" fontId="2" fillId="3" borderId="2" xfId="0" applyFont="1" applyFill="1" applyBorder="1"/>
    <xf numFmtId="164" fontId="3" fillId="3" borderId="2" xfId="2" applyFont="1" applyFill="1" applyBorder="1" applyAlignment="1">
      <alignment horizontal="center"/>
    </xf>
    <xf numFmtId="164" fontId="2" fillId="3" borderId="2" xfId="2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164" fontId="3" fillId="3" borderId="2" xfId="2" applyFont="1" applyFill="1" applyBorder="1" applyAlignment="1">
      <alignment horizontal="center" vertical="center"/>
    </xf>
    <xf numFmtId="164" fontId="2" fillId="3" borderId="2" xfId="2" applyFont="1" applyFill="1" applyBorder="1" applyAlignment="1">
      <alignment horizontal="center" vertical="center"/>
    </xf>
    <xf numFmtId="0" fontId="2" fillId="3" borderId="0" xfId="0" applyFont="1" applyFill="1"/>
    <xf numFmtId="164" fontId="5" fillId="3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65" fontId="3" fillId="3" borderId="2" xfId="2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164" fontId="2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4" fontId="3" fillId="3" borderId="0" xfId="2" applyFont="1" applyFill="1" applyBorder="1" applyAlignment="1">
      <alignment horizontal="center" vertical="center" wrapText="1"/>
    </xf>
    <xf numFmtId="164" fontId="2" fillId="3" borderId="0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4" fontId="5" fillId="3" borderId="0" xfId="2" applyFont="1" applyFill="1" applyBorder="1" applyAlignment="1">
      <alignment horizontal="center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4" fontId="2" fillId="3" borderId="0" xfId="2" applyFont="1" applyFill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2" xfId="0" applyFont="1" applyFill="1" applyBorder="1"/>
    <xf numFmtId="164" fontId="3" fillId="3" borderId="2" xfId="0" applyNumberFormat="1" applyFont="1" applyFill="1" applyBorder="1"/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4" borderId="3" xfId="0" applyFill="1" applyBorder="1"/>
    <xf numFmtId="0" fontId="0" fillId="4" borderId="0" xfId="0" applyFill="1"/>
    <xf numFmtId="164" fontId="7" fillId="3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6" fontId="0" fillId="0" borderId="3" xfId="0" applyNumberFormat="1" applyFill="1" applyBorder="1"/>
    <xf numFmtId="49" fontId="0" fillId="0" borderId="7" xfId="0" applyNumberFormat="1" applyFill="1" applyBorder="1"/>
    <xf numFmtId="166" fontId="0" fillId="0" borderId="7" xfId="0" applyNumberFormat="1" applyFill="1" applyBorder="1"/>
    <xf numFmtId="49" fontId="0" fillId="0" borderId="2" xfId="0" applyNumberFormat="1" applyFill="1" applyBorder="1"/>
    <xf numFmtId="166" fontId="0" fillId="0" borderId="2" xfId="0" applyNumberFormat="1" applyFill="1" applyBorder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2" fillId="3" borderId="2" xfId="2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73;&#1072;&#1088;&#1075;&#1091;&#1079;&#1080;&#1085;&#1089;&#1082;&#1072;&#1103;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2">
          <cell r="C62">
            <v>575394.32999999973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76" workbookViewId="0">
      <selection activeCell="C31" sqref="C31"/>
    </sheetView>
  </sheetViews>
  <sheetFormatPr defaultRowHeight="15" outlineLevelRow="2" x14ac:dyDescent="0.25"/>
  <cols>
    <col min="1" max="1" width="59.5703125" style="39" customWidth="1"/>
    <col min="2" max="2" width="15.5703125" style="40" hidden="1" customWidth="1"/>
    <col min="3" max="3" width="17.42578125" style="41" customWidth="1"/>
    <col min="4" max="4" width="9.28515625" style="41" customWidth="1"/>
    <col min="5" max="5" width="14.42578125" style="41" customWidth="1"/>
    <col min="6" max="6" width="17.28515625" style="1" customWidth="1"/>
    <col min="7" max="16384" width="9.140625" style="1"/>
  </cols>
  <sheetData>
    <row r="1" spans="1:6" ht="46.5" customHeight="1" x14ac:dyDescent="0.25">
      <c r="A1" s="61" t="s">
        <v>8</v>
      </c>
      <c r="B1" s="61"/>
      <c r="C1" s="61"/>
      <c r="D1" s="61"/>
      <c r="E1" s="61"/>
    </row>
    <row r="2" spans="1:6" ht="17.25" customHeight="1" x14ac:dyDescent="0.25">
      <c r="A2" s="2" t="s">
        <v>35</v>
      </c>
      <c r="B2" s="3" t="s">
        <v>7</v>
      </c>
      <c r="C2" s="63" t="s">
        <v>110</v>
      </c>
      <c r="D2" s="63"/>
      <c r="E2" s="63"/>
    </row>
    <row r="3" spans="1:6" ht="57" x14ac:dyDescent="0.25">
      <c r="A3" s="4" t="s">
        <v>3</v>
      </c>
      <c r="B3" s="5" t="s">
        <v>0</v>
      </c>
      <c r="C3" s="6" t="s">
        <v>23</v>
      </c>
      <c r="D3" s="7" t="s">
        <v>1</v>
      </c>
      <c r="E3" s="6" t="s">
        <v>2</v>
      </c>
    </row>
    <row r="4" spans="1:6" x14ac:dyDescent="0.25">
      <c r="A4" s="64" t="s">
        <v>51</v>
      </c>
      <c r="B4" s="65"/>
      <c r="C4" s="65"/>
      <c r="D4" s="65"/>
      <c r="E4" s="66"/>
    </row>
    <row r="5" spans="1:6" ht="18" customHeight="1" x14ac:dyDescent="0.25">
      <c r="A5" s="4" t="s">
        <v>111</v>
      </c>
      <c r="B5" s="5"/>
      <c r="C5" s="6">
        <v>1054696.6499999999</v>
      </c>
      <c r="D5" s="54" t="s">
        <v>109</v>
      </c>
      <c r="E5" s="6"/>
    </row>
    <row r="6" spans="1:6" ht="16.5" customHeight="1" x14ac:dyDescent="0.25">
      <c r="A6" s="4" t="s">
        <v>112</v>
      </c>
      <c r="B6" s="5"/>
      <c r="C6" s="6">
        <v>1181238.6100000001</v>
      </c>
      <c r="D6" s="54" t="s">
        <v>109</v>
      </c>
      <c r="E6" s="6"/>
    </row>
    <row r="7" spans="1:6" x14ac:dyDescent="0.25">
      <c r="A7" s="4" t="s">
        <v>113</v>
      </c>
      <c r="B7" s="5"/>
      <c r="C7" s="6">
        <f>C6-C5</f>
        <v>126541.9600000002</v>
      </c>
      <c r="D7" s="54" t="s">
        <v>109</v>
      </c>
      <c r="E7" s="6"/>
    </row>
    <row r="8" spans="1:6" x14ac:dyDescent="0.25">
      <c r="A8" s="4" t="s">
        <v>9</v>
      </c>
      <c r="B8" s="5"/>
      <c r="C8" s="6">
        <f>SUM(C9:C12)</f>
        <v>56580.270000000004</v>
      </c>
      <c r="D8" s="54" t="s">
        <v>109</v>
      </c>
      <c r="E8" s="6"/>
    </row>
    <row r="9" spans="1:6" x14ac:dyDescent="0.25">
      <c r="A9" s="42" t="s">
        <v>10</v>
      </c>
      <c r="B9" s="43"/>
      <c r="C9" s="10">
        <f>900*12+792.96*12</f>
        <v>20315.52</v>
      </c>
      <c r="D9" s="54" t="s">
        <v>109</v>
      </c>
      <c r="E9" s="10"/>
    </row>
    <row r="10" spans="1:6" x14ac:dyDescent="0.25">
      <c r="A10" s="42" t="s">
        <v>36</v>
      </c>
      <c r="B10" s="43"/>
      <c r="C10" s="10">
        <v>36264.75</v>
      </c>
      <c r="D10" s="54" t="s">
        <v>109</v>
      </c>
      <c r="E10" s="10"/>
    </row>
    <row r="11" spans="1:6" x14ac:dyDescent="0.25">
      <c r="A11" s="42" t="s">
        <v>37</v>
      </c>
      <c r="B11" s="43"/>
      <c r="C11" s="10">
        <v>0</v>
      </c>
      <c r="D11" s="54" t="s">
        <v>109</v>
      </c>
      <c r="E11" s="10"/>
    </row>
    <row r="12" spans="1:6" x14ac:dyDescent="0.25">
      <c r="A12" s="42" t="s">
        <v>108</v>
      </c>
      <c r="B12" s="43"/>
      <c r="C12" s="10">
        <v>0</v>
      </c>
      <c r="D12" s="54" t="s">
        <v>109</v>
      </c>
      <c r="E12" s="10"/>
    </row>
    <row r="13" spans="1:6" x14ac:dyDescent="0.25">
      <c r="A13" s="8" t="s">
        <v>114</v>
      </c>
      <c r="B13" s="9"/>
      <c r="C13" s="6">
        <f>C5+C8-C9</f>
        <v>1090961.3999999999</v>
      </c>
      <c r="D13" s="54" t="s">
        <v>109</v>
      </c>
      <c r="E13" s="10"/>
    </row>
    <row r="14" spans="1:6" x14ac:dyDescent="0.25">
      <c r="A14" s="62" t="s">
        <v>11</v>
      </c>
      <c r="B14" s="62"/>
      <c r="C14" s="62"/>
      <c r="D14" s="62"/>
      <c r="E14" s="62"/>
    </row>
    <row r="15" spans="1:6" ht="29.25" thickBot="1" x14ac:dyDescent="0.3">
      <c r="A15" s="2" t="s">
        <v>13</v>
      </c>
      <c r="B15" s="3" t="e">
        <f>#REF!</f>
        <v>#REF!</v>
      </c>
      <c r="C15" s="11">
        <f>C16+C17</f>
        <v>182567.61</v>
      </c>
      <c r="D15" s="12"/>
      <c r="E15" s="12"/>
      <c r="F15" s="13"/>
    </row>
    <row r="16" spans="1:6" s="49" customFormat="1" ht="15.75" thickBot="1" x14ac:dyDescent="0.3">
      <c r="A16" s="55" t="s">
        <v>119</v>
      </c>
      <c r="B16" s="55"/>
      <c r="C16" s="56">
        <v>89360.85</v>
      </c>
      <c r="D16" s="55" t="s">
        <v>5</v>
      </c>
      <c r="E16" s="56">
        <v>22623</v>
      </c>
    </row>
    <row r="17" spans="1:7" s="49" customFormat="1" ht="15.75" thickBot="1" x14ac:dyDescent="0.3">
      <c r="A17" s="55" t="s">
        <v>120</v>
      </c>
      <c r="B17" s="55"/>
      <c r="C17" s="56">
        <v>93206.76</v>
      </c>
      <c r="D17" s="55" t="s">
        <v>4</v>
      </c>
      <c r="E17" s="56">
        <v>22623</v>
      </c>
    </row>
    <row r="18" spans="1:7" ht="30.75" customHeight="1" thickBot="1" x14ac:dyDescent="0.3">
      <c r="A18" s="2" t="s">
        <v>14</v>
      </c>
      <c r="B18" s="3" t="e">
        <f>#REF!</f>
        <v>#REF!</v>
      </c>
      <c r="C18" s="11">
        <f>C19+C20</f>
        <v>80566.570000000007</v>
      </c>
      <c r="D18" s="12"/>
      <c r="E18" s="12"/>
    </row>
    <row r="19" spans="1:7" s="49" customFormat="1" ht="15.75" thickBot="1" x14ac:dyDescent="0.3">
      <c r="A19" s="55" t="s">
        <v>121</v>
      </c>
      <c r="B19" s="55"/>
      <c r="C19" s="56">
        <v>37567.29</v>
      </c>
      <c r="D19" s="55" t="s">
        <v>4</v>
      </c>
      <c r="E19" s="56">
        <v>22630.9</v>
      </c>
    </row>
    <row r="20" spans="1:7" s="49" customFormat="1" ht="15.75" thickBot="1" x14ac:dyDescent="0.3">
      <c r="A20" s="55" t="s">
        <v>122</v>
      </c>
      <c r="B20" s="55"/>
      <c r="C20" s="56">
        <v>42999.28</v>
      </c>
      <c r="D20" s="55" t="s">
        <v>4</v>
      </c>
      <c r="E20" s="56">
        <v>22631.200000000001</v>
      </c>
    </row>
    <row r="21" spans="1:7" ht="29.25" thickBot="1" x14ac:dyDescent="0.3">
      <c r="A21" s="2" t="s">
        <v>15</v>
      </c>
      <c r="B21" s="14" t="e">
        <f>#REF!+#REF!</f>
        <v>#REF!</v>
      </c>
      <c r="C21" s="11">
        <f>C22</f>
        <v>9765.17</v>
      </c>
      <c r="D21" s="15"/>
      <c r="E21" s="12"/>
    </row>
    <row r="22" spans="1:7" s="49" customFormat="1" ht="15.75" thickBot="1" x14ac:dyDescent="0.3">
      <c r="A22" s="55" t="s">
        <v>123</v>
      </c>
      <c r="B22" s="55"/>
      <c r="C22" s="56">
        <v>9765.17</v>
      </c>
      <c r="D22" s="55" t="s">
        <v>12</v>
      </c>
      <c r="E22" s="56">
        <v>151</v>
      </c>
    </row>
    <row r="23" spans="1:7" ht="43.5" thickBot="1" x14ac:dyDescent="0.3">
      <c r="A23" s="2" t="s">
        <v>16</v>
      </c>
      <c r="B23" s="3"/>
      <c r="C23" s="11">
        <f>SUM(C24:C29)</f>
        <v>25563.989999999998</v>
      </c>
      <c r="D23" s="12"/>
      <c r="E23" s="12"/>
    </row>
    <row r="24" spans="1:7" s="49" customFormat="1" ht="15.75" thickBot="1" x14ac:dyDescent="0.3">
      <c r="A24" s="55" t="s">
        <v>124</v>
      </c>
      <c r="B24" s="55"/>
      <c r="C24" s="56">
        <v>2262.3000000000002</v>
      </c>
      <c r="D24" s="55" t="s">
        <v>4</v>
      </c>
      <c r="E24" s="56">
        <v>22623</v>
      </c>
    </row>
    <row r="25" spans="1:7" s="49" customFormat="1" ht="15.75" thickBot="1" x14ac:dyDescent="0.3">
      <c r="A25" s="55" t="s">
        <v>125</v>
      </c>
      <c r="B25" s="55"/>
      <c r="C25" s="56">
        <v>2036.07</v>
      </c>
      <c r="D25" s="55" t="s">
        <v>4</v>
      </c>
      <c r="E25" s="56">
        <v>22623</v>
      </c>
    </row>
    <row r="26" spans="1:7" s="49" customFormat="1" ht="15.75" thickBot="1" x14ac:dyDescent="0.3">
      <c r="A26" s="55" t="s">
        <v>126</v>
      </c>
      <c r="B26" s="55"/>
      <c r="C26" s="56">
        <v>2036.07</v>
      </c>
      <c r="D26" s="55" t="s">
        <v>4</v>
      </c>
      <c r="E26" s="56">
        <v>22623</v>
      </c>
    </row>
    <row r="27" spans="1:7" s="49" customFormat="1" ht="15.75" thickBot="1" x14ac:dyDescent="0.3">
      <c r="A27" s="55" t="s">
        <v>127</v>
      </c>
      <c r="B27" s="55"/>
      <c r="C27" s="56">
        <v>2036.07</v>
      </c>
      <c r="D27" s="55" t="s">
        <v>4</v>
      </c>
      <c r="E27" s="56">
        <v>22623</v>
      </c>
    </row>
    <row r="28" spans="1:7" s="49" customFormat="1" ht="15.75" thickBot="1" x14ac:dyDescent="0.3">
      <c r="A28" s="55" t="s">
        <v>128</v>
      </c>
      <c r="B28" s="55"/>
      <c r="C28" s="56">
        <v>8596.74</v>
      </c>
      <c r="D28" s="55" t="s">
        <v>4</v>
      </c>
      <c r="E28" s="56">
        <v>22623</v>
      </c>
    </row>
    <row r="29" spans="1:7" s="49" customFormat="1" ht="15.75" thickBot="1" x14ac:dyDescent="0.3">
      <c r="A29" s="55" t="s">
        <v>129</v>
      </c>
      <c r="B29" s="55"/>
      <c r="C29" s="56">
        <v>8596.74</v>
      </c>
      <c r="D29" s="55" t="s">
        <v>4</v>
      </c>
      <c r="E29" s="56">
        <v>22623</v>
      </c>
    </row>
    <row r="30" spans="1:7" ht="43.5" outlineLevel="1" thickBot="1" x14ac:dyDescent="0.3">
      <c r="A30" s="2" t="s">
        <v>18</v>
      </c>
      <c r="B30" s="16"/>
      <c r="C30" s="17">
        <f>SUM(C31:C45)</f>
        <v>96597.193333333344</v>
      </c>
      <c r="D30" s="18"/>
      <c r="E30" s="18"/>
      <c r="F30" s="13"/>
      <c r="G30" s="13"/>
    </row>
    <row r="31" spans="1:7" s="49" customFormat="1" ht="15.75" thickBot="1" x14ac:dyDescent="0.3">
      <c r="A31" s="55" t="s">
        <v>153</v>
      </c>
      <c r="B31" s="55"/>
      <c r="C31" s="56">
        <v>232.36</v>
      </c>
      <c r="D31" s="55" t="s">
        <v>60</v>
      </c>
      <c r="E31" s="56">
        <v>1</v>
      </c>
    </row>
    <row r="32" spans="1:7" s="49" customFormat="1" ht="15.75" thickBot="1" x14ac:dyDescent="0.3">
      <c r="A32" s="55" t="s">
        <v>61</v>
      </c>
      <c r="B32" s="55"/>
      <c r="C32" s="56">
        <v>238.2</v>
      </c>
      <c r="D32" s="55" t="s">
        <v>60</v>
      </c>
      <c r="E32" s="56">
        <v>3</v>
      </c>
    </row>
    <row r="33" spans="1:5" s="49" customFormat="1" ht="15.75" thickBot="1" x14ac:dyDescent="0.3">
      <c r="A33" s="55" t="s">
        <v>154</v>
      </c>
      <c r="B33" s="55"/>
      <c r="C33" s="56">
        <v>7401.44</v>
      </c>
      <c r="D33" s="55" t="s">
        <v>5</v>
      </c>
      <c r="E33" s="56">
        <v>8</v>
      </c>
    </row>
    <row r="34" spans="1:5" s="49" customFormat="1" ht="15.75" thickBot="1" x14ac:dyDescent="0.3">
      <c r="A34" s="55" t="s">
        <v>155</v>
      </c>
      <c r="B34" s="55"/>
      <c r="C34" s="56">
        <v>165.28</v>
      </c>
      <c r="D34" s="55" t="s">
        <v>60</v>
      </c>
      <c r="E34" s="56">
        <v>2</v>
      </c>
    </row>
    <row r="35" spans="1:5" s="49" customFormat="1" ht="15.75" thickBot="1" x14ac:dyDescent="0.3">
      <c r="A35" s="55" t="s">
        <v>156</v>
      </c>
      <c r="B35" s="55"/>
      <c r="C35" s="56">
        <v>750.56</v>
      </c>
      <c r="D35" s="55" t="s">
        <v>157</v>
      </c>
      <c r="E35" s="56">
        <v>1</v>
      </c>
    </row>
    <row r="36" spans="1:5" s="49" customFormat="1" ht="15.75" thickBot="1" x14ac:dyDescent="0.3">
      <c r="A36" s="55" t="s">
        <v>158</v>
      </c>
      <c r="B36" s="55"/>
      <c r="C36" s="56">
        <v>333.38</v>
      </c>
      <c r="D36" s="55" t="s">
        <v>60</v>
      </c>
      <c r="E36" s="56">
        <v>1</v>
      </c>
    </row>
    <row r="37" spans="1:5" s="49" customFormat="1" ht="15.75" thickBot="1" x14ac:dyDescent="0.3">
      <c r="A37" s="55" t="s">
        <v>159</v>
      </c>
      <c r="B37" s="55"/>
      <c r="C37" s="56">
        <v>369.05</v>
      </c>
      <c r="D37" s="55" t="s">
        <v>60</v>
      </c>
      <c r="E37" s="56">
        <v>1</v>
      </c>
    </row>
    <row r="38" spans="1:5" s="49" customFormat="1" ht="15.75" thickBot="1" x14ac:dyDescent="0.3">
      <c r="A38" s="55" t="s">
        <v>160</v>
      </c>
      <c r="B38" s="55"/>
      <c r="C38" s="56">
        <v>420.56</v>
      </c>
      <c r="D38" s="55" t="s">
        <v>60</v>
      </c>
      <c r="E38" s="56">
        <v>1</v>
      </c>
    </row>
    <row r="39" spans="1:5" s="49" customFormat="1" ht="15.75" thickBot="1" x14ac:dyDescent="0.3">
      <c r="A39" s="55" t="s">
        <v>171</v>
      </c>
      <c r="B39" s="55"/>
      <c r="C39" s="56">
        <f>95932/1.2</f>
        <v>79943.333333333343</v>
      </c>
      <c r="D39" s="55" t="s">
        <v>60</v>
      </c>
      <c r="E39" s="56">
        <v>1</v>
      </c>
    </row>
    <row r="40" spans="1:5" s="49" customFormat="1" ht="15.75" thickBot="1" x14ac:dyDescent="0.3">
      <c r="A40" s="55" t="s">
        <v>161</v>
      </c>
      <c r="B40" s="55"/>
      <c r="C40" s="56">
        <v>3373.98</v>
      </c>
      <c r="D40" s="55" t="s">
        <v>60</v>
      </c>
      <c r="E40" s="56">
        <v>1</v>
      </c>
    </row>
    <row r="41" spans="1:5" s="49" customFormat="1" ht="15.75" thickBot="1" x14ac:dyDescent="0.3">
      <c r="A41" s="55" t="s">
        <v>162</v>
      </c>
      <c r="B41" s="55"/>
      <c r="C41" s="56">
        <v>124.56</v>
      </c>
      <c r="D41" s="55" t="s">
        <v>4</v>
      </c>
      <c r="E41" s="56">
        <v>1</v>
      </c>
    </row>
    <row r="42" spans="1:5" s="49" customFormat="1" ht="15.75" thickBot="1" x14ac:dyDescent="0.3">
      <c r="A42" s="55" t="s">
        <v>76</v>
      </c>
      <c r="B42" s="55"/>
      <c r="C42" s="56">
        <v>1116.6400000000001</v>
      </c>
      <c r="D42" s="55" t="s">
        <v>4</v>
      </c>
      <c r="E42" s="56">
        <v>1.5</v>
      </c>
    </row>
    <row r="43" spans="1:5" s="49" customFormat="1" ht="15.75" thickBot="1" x14ac:dyDescent="0.3">
      <c r="A43" s="55" t="s">
        <v>163</v>
      </c>
      <c r="B43" s="55"/>
      <c r="C43" s="56">
        <v>1160.3499999999999</v>
      </c>
      <c r="D43" s="55" t="s">
        <v>5</v>
      </c>
      <c r="E43" s="56">
        <v>1</v>
      </c>
    </row>
    <row r="44" spans="1:5" s="49" customFormat="1" ht="15.75" thickBot="1" x14ac:dyDescent="0.3">
      <c r="A44" s="55" t="s">
        <v>164</v>
      </c>
      <c r="B44" s="55"/>
      <c r="C44" s="56">
        <v>839.34</v>
      </c>
      <c r="D44" s="55" t="s">
        <v>60</v>
      </c>
      <c r="E44" s="56">
        <v>2</v>
      </c>
    </row>
    <row r="45" spans="1:5" s="49" customFormat="1" ht="15.75" thickBot="1" x14ac:dyDescent="0.3">
      <c r="A45" s="55" t="s">
        <v>165</v>
      </c>
      <c r="B45" s="55"/>
      <c r="C45" s="56">
        <v>128.16</v>
      </c>
      <c r="D45" s="55" t="s">
        <v>166</v>
      </c>
      <c r="E45" s="56">
        <v>2</v>
      </c>
    </row>
    <row r="46" spans="1:5" s="22" customFormat="1" ht="57.75" outlineLevel="2" thickBot="1" x14ac:dyDescent="0.3">
      <c r="A46" s="2" t="s">
        <v>19</v>
      </c>
      <c r="B46" s="19" t="e">
        <f>SUM(#REF!)</f>
        <v>#REF!</v>
      </c>
      <c r="C46" s="20">
        <f>SUM(C47:C68)</f>
        <v>101701.88</v>
      </c>
      <c r="D46" s="21"/>
      <c r="E46" s="21"/>
    </row>
    <row r="47" spans="1:5" s="49" customFormat="1" ht="15.75" thickBot="1" x14ac:dyDescent="0.3">
      <c r="A47" s="55" t="s">
        <v>38</v>
      </c>
      <c r="B47" s="55"/>
      <c r="C47" s="56">
        <v>10775.85</v>
      </c>
      <c r="D47" s="55" t="s">
        <v>39</v>
      </c>
      <c r="E47" s="56">
        <v>19</v>
      </c>
    </row>
    <row r="48" spans="1:5" s="49" customFormat="1" ht="15.75" thickBot="1" x14ac:dyDescent="0.3">
      <c r="A48" s="55" t="s">
        <v>136</v>
      </c>
      <c r="B48" s="55"/>
      <c r="C48" s="56">
        <v>491.52</v>
      </c>
      <c r="D48" s="55" t="s">
        <v>137</v>
      </c>
      <c r="E48" s="56">
        <v>1</v>
      </c>
    </row>
    <row r="49" spans="1:5" s="49" customFormat="1" ht="15.75" thickBot="1" x14ac:dyDescent="0.3">
      <c r="A49" s="55" t="s">
        <v>31</v>
      </c>
      <c r="B49" s="55"/>
      <c r="C49" s="56">
        <v>14568.48</v>
      </c>
      <c r="D49" s="55" t="s">
        <v>32</v>
      </c>
      <c r="E49" s="56">
        <v>18</v>
      </c>
    </row>
    <row r="50" spans="1:5" s="49" customFormat="1" ht="15.75" thickBot="1" x14ac:dyDescent="0.3">
      <c r="A50" s="55" t="s">
        <v>138</v>
      </c>
      <c r="B50" s="55"/>
      <c r="C50" s="56">
        <v>2138.36</v>
      </c>
      <c r="D50" s="55" t="s">
        <v>60</v>
      </c>
      <c r="E50" s="56">
        <v>1</v>
      </c>
    </row>
    <row r="51" spans="1:5" s="49" customFormat="1" ht="15.75" thickBot="1" x14ac:dyDescent="0.3">
      <c r="A51" s="55" t="s">
        <v>139</v>
      </c>
      <c r="B51" s="55"/>
      <c r="C51" s="56">
        <v>3825.97</v>
      </c>
      <c r="D51" s="55" t="s">
        <v>60</v>
      </c>
      <c r="E51" s="56">
        <v>1</v>
      </c>
    </row>
    <row r="52" spans="1:5" s="49" customFormat="1" ht="15.75" thickBot="1" x14ac:dyDescent="0.3">
      <c r="A52" s="55" t="s">
        <v>140</v>
      </c>
      <c r="B52" s="55"/>
      <c r="C52" s="56">
        <v>762.86</v>
      </c>
      <c r="D52" s="55" t="s">
        <v>141</v>
      </c>
      <c r="E52" s="56">
        <v>2</v>
      </c>
    </row>
    <row r="53" spans="1:5" s="49" customFormat="1" ht="15.75" thickBot="1" x14ac:dyDescent="0.3">
      <c r="A53" s="55" t="s">
        <v>142</v>
      </c>
      <c r="B53" s="55"/>
      <c r="C53" s="56">
        <v>1117.43</v>
      </c>
      <c r="D53" s="55" t="s">
        <v>60</v>
      </c>
      <c r="E53" s="56">
        <v>1</v>
      </c>
    </row>
    <row r="54" spans="1:5" s="49" customFormat="1" ht="15.75" thickBot="1" x14ac:dyDescent="0.3">
      <c r="A54" s="55" t="s">
        <v>45</v>
      </c>
      <c r="B54" s="55"/>
      <c r="C54" s="56">
        <v>21879.52</v>
      </c>
      <c r="D54" s="55" t="s">
        <v>5</v>
      </c>
      <c r="E54" s="56">
        <v>157</v>
      </c>
    </row>
    <row r="55" spans="1:5" s="49" customFormat="1" ht="15.75" thickBot="1" x14ac:dyDescent="0.3">
      <c r="A55" s="55" t="s">
        <v>45</v>
      </c>
      <c r="B55" s="55"/>
      <c r="C55" s="56">
        <v>1114.8800000000001</v>
      </c>
      <c r="D55" s="55" t="s">
        <v>5</v>
      </c>
      <c r="E55" s="56">
        <v>8</v>
      </c>
    </row>
    <row r="56" spans="1:5" s="49" customFormat="1" ht="15.75" thickBot="1" x14ac:dyDescent="0.3">
      <c r="A56" s="55" t="s">
        <v>143</v>
      </c>
      <c r="B56" s="55"/>
      <c r="C56" s="56">
        <v>12.07</v>
      </c>
      <c r="D56" s="55" t="s">
        <v>5</v>
      </c>
      <c r="E56" s="56">
        <v>0.1</v>
      </c>
    </row>
    <row r="57" spans="1:5" s="49" customFormat="1" ht="15.75" thickBot="1" x14ac:dyDescent="0.3">
      <c r="A57" s="55" t="s">
        <v>144</v>
      </c>
      <c r="B57" s="55"/>
      <c r="C57" s="56">
        <v>3074.17</v>
      </c>
      <c r="D57" s="55" t="s">
        <v>141</v>
      </c>
      <c r="E57" s="56">
        <v>1</v>
      </c>
    </row>
    <row r="58" spans="1:5" s="49" customFormat="1" ht="15.75" thickBot="1" x14ac:dyDescent="0.3">
      <c r="A58" s="55" t="s">
        <v>70</v>
      </c>
      <c r="B58" s="55"/>
      <c r="C58" s="56">
        <v>546.42999999999995</v>
      </c>
      <c r="D58" s="55" t="s">
        <v>60</v>
      </c>
      <c r="E58" s="56">
        <v>1</v>
      </c>
    </row>
    <row r="59" spans="1:5" s="49" customFormat="1" ht="15.75" thickBot="1" x14ac:dyDescent="0.3">
      <c r="A59" s="55" t="s">
        <v>71</v>
      </c>
      <c r="B59" s="55"/>
      <c r="C59" s="56">
        <v>435.01</v>
      </c>
      <c r="D59" s="55" t="s">
        <v>60</v>
      </c>
      <c r="E59" s="56">
        <v>1</v>
      </c>
    </row>
    <row r="60" spans="1:5" s="49" customFormat="1" ht="15.75" thickBot="1" x14ac:dyDescent="0.3">
      <c r="A60" s="55" t="s">
        <v>145</v>
      </c>
      <c r="B60" s="55"/>
      <c r="C60" s="56">
        <v>1389</v>
      </c>
      <c r="D60" s="55" t="s">
        <v>32</v>
      </c>
      <c r="E60" s="56">
        <v>2</v>
      </c>
    </row>
    <row r="61" spans="1:5" s="49" customFormat="1" ht="15.75" thickBot="1" x14ac:dyDescent="0.3">
      <c r="A61" s="55" t="s">
        <v>75</v>
      </c>
      <c r="B61" s="55"/>
      <c r="C61" s="56">
        <v>1219.98</v>
      </c>
      <c r="D61" s="55" t="s">
        <v>60</v>
      </c>
      <c r="E61" s="56">
        <v>2</v>
      </c>
    </row>
    <row r="62" spans="1:5" s="49" customFormat="1" ht="15.75" thickBot="1" x14ac:dyDescent="0.3">
      <c r="A62" s="55" t="s">
        <v>146</v>
      </c>
      <c r="B62" s="55"/>
      <c r="C62" s="56">
        <v>954.41</v>
      </c>
      <c r="D62" s="55" t="s">
        <v>60</v>
      </c>
      <c r="E62" s="56">
        <v>1</v>
      </c>
    </row>
    <row r="63" spans="1:5" s="49" customFormat="1" ht="15.75" thickBot="1" x14ac:dyDescent="0.3">
      <c r="A63" s="55" t="s">
        <v>147</v>
      </c>
      <c r="B63" s="55"/>
      <c r="C63" s="56">
        <v>14429.2</v>
      </c>
      <c r="D63" s="55" t="s">
        <v>60</v>
      </c>
      <c r="E63" s="56">
        <v>4</v>
      </c>
    </row>
    <row r="64" spans="1:5" s="49" customFormat="1" ht="15.75" thickBot="1" x14ac:dyDescent="0.3">
      <c r="A64" s="55" t="s">
        <v>148</v>
      </c>
      <c r="B64" s="55"/>
      <c r="C64" s="56">
        <v>9350.4</v>
      </c>
      <c r="D64" s="55" t="s">
        <v>60</v>
      </c>
      <c r="E64" s="56">
        <v>2</v>
      </c>
    </row>
    <row r="65" spans="1:5" s="49" customFormat="1" ht="15.75" thickBot="1" x14ac:dyDescent="0.3">
      <c r="A65" s="55" t="s">
        <v>149</v>
      </c>
      <c r="B65" s="55"/>
      <c r="C65" s="56">
        <v>752</v>
      </c>
      <c r="D65" s="55" t="s">
        <v>5</v>
      </c>
      <c r="E65" s="56">
        <v>0.5</v>
      </c>
    </row>
    <row r="66" spans="1:5" s="49" customFormat="1" ht="15.75" thickBot="1" x14ac:dyDescent="0.3">
      <c r="A66" s="55" t="s">
        <v>150</v>
      </c>
      <c r="B66" s="55"/>
      <c r="C66" s="56">
        <v>7666.98</v>
      </c>
      <c r="D66" s="55" t="s">
        <v>30</v>
      </c>
      <c r="E66" s="56">
        <v>6</v>
      </c>
    </row>
    <row r="67" spans="1:5" s="49" customFormat="1" ht="15.75" thickBot="1" x14ac:dyDescent="0.3">
      <c r="A67" s="55" t="s">
        <v>29</v>
      </c>
      <c r="B67" s="55"/>
      <c r="C67" s="56">
        <v>685.36</v>
      </c>
      <c r="D67" s="55" t="s">
        <v>60</v>
      </c>
      <c r="E67" s="56">
        <v>4</v>
      </c>
    </row>
    <row r="68" spans="1:5" s="49" customFormat="1" ht="15.75" thickBot="1" x14ac:dyDescent="0.3">
      <c r="A68" s="55" t="s">
        <v>151</v>
      </c>
      <c r="B68" s="55"/>
      <c r="C68" s="56">
        <v>4512</v>
      </c>
      <c r="D68" s="55" t="s">
        <v>5</v>
      </c>
      <c r="E68" s="56">
        <v>3</v>
      </c>
    </row>
    <row r="69" spans="1:5" s="22" customFormat="1" ht="28.5" outlineLevel="2" x14ac:dyDescent="0.25">
      <c r="A69" s="2" t="s">
        <v>24</v>
      </c>
      <c r="B69" s="19" t="e">
        <f>#REF!+#REF!</f>
        <v>#REF!</v>
      </c>
      <c r="C69" s="20">
        <v>0</v>
      </c>
      <c r="D69" s="21"/>
      <c r="E69" s="21"/>
    </row>
    <row r="70" spans="1:5" s="22" customFormat="1" ht="28.5" outlineLevel="2" x14ac:dyDescent="0.25">
      <c r="A70" s="2" t="s">
        <v>25</v>
      </c>
      <c r="B70" s="19" t="e">
        <f>SUM(#REF!)</f>
        <v>#REF!</v>
      </c>
      <c r="C70" s="20">
        <v>0</v>
      </c>
      <c r="D70" s="21"/>
      <c r="E70" s="21"/>
    </row>
    <row r="71" spans="1:5" s="22" customFormat="1" ht="28.5" outlineLevel="2" x14ac:dyDescent="0.25">
      <c r="A71" s="2" t="s">
        <v>26</v>
      </c>
      <c r="B71" s="19" t="e">
        <f>#REF!</f>
        <v>#REF!</v>
      </c>
      <c r="C71" s="20">
        <v>0</v>
      </c>
      <c r="D71" s="21"/>
      <c r="E71" s="21"/>
    </row>
    <row r="72" spans="1:5" s="22" customFormat="1" ht="28.5" outlineLevel="2" x14ac:dyDescent="0.25">
      <c r="A72" s="2" t="s">
        <v>27</v>
      </c>
      <c r="B72" s="19" t="e">
        <f>#REF!+#REF!</f>
        <v>#REF!</v>
      </c>
      <c r="C72" s="20">
        <v>0</v>
      </c>
      <c r="D72" s="21"/>
      <c r="E72" s="21"/>
    </row>
    <row r="73" spans="1:5" s="22" customFormat="1" ht="28.5" outlineLevel="2" x14ac:dyDescent="0.25">
      <c r="A73" s="2" t="s">
        <v>28</v>
      </c>
      <c r="B73" s="19" t="e">
        <f>#REF!</f>
        <v>#REF!</v>
      </c>
      <c r="C73" s="20">
        <v>0</v>
      </c>
      <c r="D73" s="21"/>
      <c r="E73" s="21"/>
    </row>
    <row r="74" spans="1:5" s="22" customFormat="1" ht="29.25" outlineLevel="2" thickBot="1" x14ac:dyDescent="0.3">
      <c r="A74" s="2" t="s">
        <v>20</v>
      </c>
      <c r="B74" s="19" t="e">
        <f>B76+#REF!</f>
        <v>#REF!</v>
      </c>
      <c r="C74" s="20">
        <f>C75+C76</f>
        <v>42078.78</v>
      </c>
      <c r="D74" s="21"/>
      <c r="E74" s="21"/>
    </row>
    <row r="75" spans="1:5" s="49" customFormat="1" ht="15.75" thickBot="1" x14ac:dyDescent="0.3">
      <c r="A75" s="55" t="s">
        <v>167</v>
      </c>
      <c r="B75" s="55"/>
      <c r="C75" s="56">
        <v>20360.7</v>
      </c>
      <c r="D75" s="55" t="s">
        <v>5</v>
      </c>
      <c r="E75" s="56">
        <v>22623</v>
      </c>
    </row>
    <row r="76" spans="1:5" s="49" customFormat="1" ht="15.75" thickBot="1" x14ac:dyDescent="0.3">
      <c r="A76" s="55" t="s">
        <v>168</v>
      </c>
      <c r="B76" s="55"/>
      <c r="C76" s="56">
        <v>21718.080000000002</v>
      </c>
      <c r="D76" s="55" t="s">
        <v>4</v>
      </c>
      <c r="E76" s="56">
        <v>22623</v>
      </c>
    </row>
    <row r="77" spans="1:5" s="22" customFormat="1" ht="43.5" outlineLevel="2" thickBot="1" x14ac:dyDescent="0.3">
      <c r="A77" s="2" t="s">
        <v>21</v>
      </c>
      <c r="B77" s="19" t="e">
        <f>#REF!</f>
        <v>#REF!</v>
      </c>
      <c r="C77" s="20">
        <f>SUM(C78:C78)</f>
        <v>3259.2</v>
      </c>
      <c r="D77" s="21"/>
      <c r="E77" s="21"/>
    </row>
    <row r="78" spans="1:5" s="49" customFormat="1" ht="15.75" thickBot="1" x14ac:dyDescent="0.3">
      <c r="A78" s="55" t="s">
        <v>130</v>
      </c>
      <c r="B78" s="55"/>
      <c r="C78" s="56">
        <v>3259.2</v>
      </c>
      <c r="D78" s="55" t="s">
        <v>4</v>
      </c>
      <c r="E78" s="56">
        <v>1120</v>
      </c>
    </row>
    <row r="79" spans="1:5" s="22" customFormat="1" ht="57.75" outlineLevel="2" thickBot="1" x14ac:dyDescent="0.3">
      <c r="A79" s="2" t="s">
        <v>22</v>
      </c>
      <c r="B79" s="19" t="e">
        <f>SUM(#REF!)</f>
        <v>#REF!</v>
      </c>
      <c r="C79" s="20">
        <f>SUM(C80:C87)</f>
        <v>119327.27</v>
      </c>
      <c r="D79" s="21"/>
      <c r="E79" s="21"/>
    </row>
    <row r="80" spans="1:5" s="49" customFormat="1" ht="15.75" thickBot="1" x14ac:dyDescent="0.3">
      <c r="A80" s="55" t="s">
        <v>131</v>
      </c>
      <c r="B80" s="55"/>
      <c r="C80" s="56">
        <v>384.59</v>
      </c>
      <c r="D80" s="55" t="s">
        <v>4</v>
      </c>
      <c r="E80" s="56">
        <v>22623</v>
      </c>
    </row>
    <row r="81" spans="1:6" s="49" customFormat="1" ht="15.75" thickBot="1" x14ac:dyDescent="0.3">
      <c r="A81" s="55" t="s">
        <v>132</v>
      </c>
      <c r="B81" s="55"/>
      <c r="C81" s="56">
        <v>384.59</v>
      </c>
      <c r="D81" s="55" t="s">
        <v>4</v>
      </c>
      <c r="E81" s="56">
        <v>22623</v>
      </c>
    </row>
    <row r="82" spans="1:6" s="49" customFormat="1" ht="15.75" thickBot="1" x14ac:dyDescent="0.3">
      <c r="A82" s="55" t="s">
        <v>133</v>
      </c>
      <c r="B82" s="55"/>
      <c r="C82" s="56">
        <v>47279.79</v>
      </c>
      <c r="D82" s="55" t="s">
        <v>4</v>
      </c>
      <c r="E82" s="56">
        <v>19297.87</v>
      </c>
    </row>
    <row r="83" spans="1:6" s="49" customFormat="1" ht="15.75" thickBot="1" x14ac:dyDescent="0.3">
      <c r="A83" s="55" t="s">
        <v>134</v>
      </c>
      <c r="B83" s="55"/>
      <c r="C83" s="56">
        <v>62235.8</v>
      </c>
      <c r="D83" s="55" t="s">
        <v>4</v>
      </c>
      <c r="E83" s="56">
        <v>22631.200000000001</v>
      </c>
    </row>
    <row r="84" spans="1:6" s="49" customFormat="1" ht="15.75" thickBot="1" x14ac:dyDescent="0.3">
      <c r="A84" s="55" t="s">
        <v>135</v>
      </c>
      <c r="B84" s="55"/>
      <c r="C84" s="56">
        <v>1461.94</v>
      </c>
      <c r="D84" s="55" t="s">
        <v>60</v>
      </c>
      <c r="E84" s="56">
        <v>1</v>
      </c>
    </row>
    <row r="85" spans="1:6" s="49" customFormat="1" x14ac:dyDescent="0.25">
      <c r="A85" s="57" t="s">
        <v>152</v>
      </c>
      <c r="B85" s="57"/>
      <c r="C85" s="58">
        <v>1490.56</v>
      </c>
      <c r="D85" s="57" t="s">
        <v>96</v>
      </c>
      <c r="E85" s="58">
        <v>4</v>
      </c>
    </row>
    <row r="86" spans="1:6" s="49" customFormat="1" x14ac:dyDescent="0.25">
      <c r="A86" s="59" t="s">
        <v>169</v>
      </c>
      <c r="B86" s="59"/>
      <c r="C86" s="60">
        <f>E86*700</f>
        <v>4900</v>
      </c>
      <c r="D86" s="59" t="s">
        <v>60</v>
      </c>
      <c r="E86" s="60">
        <v>7</v>
      </c>
    </row>
    <row r="87" spans="1:6" s="49" customFormat="1" x14ac:dyDescent="0.25">
      <c r="A87" s="59" t="s">
        <v>170</v>
      </c>
      <c r="B87" s="59"/>
      <c r="C87" s="60">
        <f>E87*70</f>
        <v>1190</v>
      </c>
      <c r="D87" s="59" t="s">
        <v>60</v>
      </c>
      <c r="E87" s="60">
        <v>17</v>
      </c>
    </row>
    <row r="88" spans="1:6" s="46" customFormat="1" ht="31.5" customHeight="1" outlineLevel="2" x14ac:dyDescent="0.2">
      <c r="A88" s="47" t="s">
        <v>52</v>
      </c>
      <c r="B88" s="47"/>
      <c r="C88" s="48">
        <f>C89</f>
        <v>4680</v>
      </c>
      <c r="D88" s="47"/>
      <c r="E88" s="47"/>
    </row>
    <row r="89" spans="1:6" s="22" customFormat="1" ht="29.25" customHeight="1" outlineLevel="2" x14ac:dyDescent="0.25">
      <c r="A89" s="44" t="s">
        <v>53</v>
      </c>
      <c r="B89" s="45">
        <f>C89/1.18</f>
        <v>3966.1016949152545</v>
      </c>
      <c r="C89" s="23">
        <f>E89*5*12</f>
        <v>4680</v>
      </c>
      <c r="D89" s="15" t="s">
        <v>6</v>
      </c>
      <c r="E89" s="23">
        <v>78</v>
      </c>
    </row>
    <row r="90" spans="1:6" s="22" customFormat="1" outlineLevel="2" x14ac:dyDescent="0.25">
      <c r="A90" s="24" t="s">
        <v>115</v>
      </c>
      <c r="B90" s="25" t="e">
        <f>B15+B18+B21+#REF!+B46+B69+B70+B71+B72+B73+B74+B77+B79+#REF!</f>
        <v>#REF!</v>
      </c>
      <c r="C90" s="20">
        <f>C15++C18+C21+C23+C30+C46+C69+C70+C72+C73+C74+C77+C79</f>
        <v>661427.66333333333</v>
      </c>
      <c r="D90" s="21" t="s">
        <v>109</v>
      </c>
      <c r="E90" s="21"/>
      <c r="F90" s="22" t="b">
        <f>C90=[1]Лист1!$C$62</f>
        <v>0</v>
      </c>
    </row>
    <row r="91" spans="1:6" s="22" customFormat="1" outlineLevel="2" x14ac:dyDescent="0.25">
      <c r="A91" s="24" t="s">
        <v>116</v>
      </c>
      <c r="B91" s="26"/>
      <c r="C91" s="20">
        <f>C90*1.2+C88</f>
        <v>798393.196</v>
      </c>
      <c r="D91" s="21" t="s">
        <v>109</v>
      </c>
      <c r="E91" s="21"/>
    </row>
    <row r="92" spans="1:6" s="22" customFormat="1" outlineLevel="2" x14ac:dyDescent="0.25">
      <c r="A92" s="24" t="s">
        <v>117</v>
      </c>
      <c r="B92" s="26"/>
      <c r="C92" s="20">
        <f>C5+C8-C91</f>
        <v>312883.72399999993</v>
      </c>
      <c r="D92" s="21" t="s">
        <v>109</v>
      </c>
      <c r="E92" s="21"/>
    </row>
    <row r="93" spans="1:6" s="22" customFormat="1" ht="28.5" outlineLevel="2" x14ac:dyDescent="0.25">
      <c r="A93" s="2" t="s">
        <v>118</v>
      </c>
      <c r="B93" s="19"/>
      <c r="C93" s="20">
        <f>C92+C7</f>
        <v>439425.68400000012</v>
      </c>
      <c r="D93" s="21" t="s">
        <v>109</v>
      </c>
      <c r="E93" s="21"/>
    </row>
    <row r="94" spans="1:6" s="22" customFormat="1" outlineLevel="2" x14ac:dyDescent="0.25">
      <c r="A94" s="27"/>
      <c r="B94" s="28"/>
      <c r="C94" s="29"/>
      <c r="D94" s="29"/>
      <c r="E94" s="29"/>
    </row>
    <row r="95" spans="1:6" s="22" customFormat="1" outlineLevel="2" x14ac:dyDescent="0.25">
      <c r="A95" s="27"/>
      <c r="B95" s="28"/>
      <c r="C95" s="29"/>
      <c r="D95" s="29"/>
      <c r="E95" s="29"/>
    </row>
    <row r="96" spans="1:6" x14ac:dyDescent="0.25">
      <c r="A96" s="30"/>
      <c r="B96" s="31"/>
      <c r="C96" s="32"/>
      <c r="D96" s="33"/>
      <c r="E96" s="33"/>
    </row>
    <row r="97" spans="1:6" x14ac:dyDescent="0.25">
      <c r="A97" s="34"/>
      <c r="B97" s="35"/>
      <c r="C97" s="36"/>
      <c r="D97" s="36"/>
      <c r="E97" s="36"/>
    </row>
    <row r="98" spans="1:6" s="22" customFormat="1" outlineLevel="2" x14ac:dyDescent="0.25">
      <c r="A98" s="27"/>
      <c r="B98" s="28"/>
      <c r="C98" s="29"/>
      <c r="D98" s="29"/>
      <c r="E98" s="29"/>
    </row>
    <row r="99" spans="1:6" x14ac:dyDescent="0.25">
      <c r="A99" s="30"/>
      <c r="B99" s="37"/>
      <c r="C99" s="32"/>
      <c r="D99" s="33"/>
      <c r="E99" s="33"/>
      <c r="F99" s="13"/>
    </row>
    <row r="100" spans="1:6" ht="16.5" customHeight="1" x14ac:dyDescent="0.25">
      <c r="A100" s="30"/>
      <c r="B100" s="38"/>
      <c r="C100" s="32"/>
      <c r="D100" s="33"/>
      <c r="E100" s="33"/>
    </row>
    <row r="101" spans="1:6" x14ac:dyDescent="0.25">
      <c r="A101" s="30"/>
      <c r="B101" s="38"/>
      <c r="C101" s="32"/>
      <c r="D101" s="33"/>
      <c r="E101" s="33"/>
    </row>
    <row r="102" spans="1:6" x14ac:dyDescent="0.25">
      <c r="A102" s="30"/>
      <c r="B102" s="38"/>
      <c r="C102" s="32"/>
      <c r="D102" s="32"/>
      <c r="E102" s="33"/>
    </row>
  </sheetData>
  <mergeCells count="4">
    <mergeCell ref="A1:E1"/>
    <mergeCell ref="A14:E14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93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6"/>
  <sheetViews>
    <sheetView topLeftCell="A112" workbookViewId="0">
      <selection activeCell="C136" sqref="C136"/>
    </sheetView>
  </sheetViews>
  <sheetFormatPr defaultRowHeight="15" x14ac:dyDescent="0.25"/>
  <cols>
    <col min="1" max="1" width="60.42578125" customWidth="1"/>
    <col min="2" max="2" width="42.140625" style="49" hidden="1" customWidth="1"/>
  </cols>
  <sheetData>
    <row r="2" spans="1:5" x14ac:dyDescent="0.25">
      <c r="A2" s="49"/>
      <c r="C2" s="49"/>
      <c r="D2" s="49"/>
      <c r="E2" s="49"/>
    </row>
    <row r="3" spans="1:5" x14ac:dyDescent="0.25">
      <c r="A3" s="49"/>
      <c r="C3" s="49"/>
      <c r="D3" s="49"/>
      <c r="E3" s="49"/>
    </row>
    <row r="4" spans="1:5" ht="15.75" thickBot="1" x14ac:dyDescent="0.3">
      <c r="A4" s="49"/>
      <c r="C4" s="49"/>
      <c r="D4" s="49"/>
      <c r="E4" s="49"/>
    </row>
    <row r="5" spans="1:5" ht="15.75" thickBot="1" x14ac:dyDescent="0.3">
      <c r="A5" s="50" t="s">
        <v>50</v>
      </c>
      <c r="B5" s="50"/>
      <c r="C5" s="50" t="s">
        <v>49</v>
      </c>
      <c r="D5" s="50" t="s">
        <v>48</v>
      </c>
      <c r="E5" s="50" t="s">
        <v>47</v>
      </c>
    </row>
    <row r="6" spans="1:5" s="53" customFormat="1" ht="15.75" thickBot="1" x14ac:dyDescent="0.3">
      <c r="A6" s="52" t="s">
        <v>54</v>
      </c>
      <c r="B6" s="52"/>
      <c r="C6" s="52">
        <v>47567.06</v>
      </c>
      <c r="D6" s="52" t="s">
        <v>12</v>
      </c>
      <c r="E6" s="52">
        <v>898</v>
      </c>
    </row>
    <row r="7" spans="1:5" ht="15.75" thickBot="1" x14ac:dyDescent="0.3">
      <c r="A7" s="51"/>
      <c r="B7" s="51"/>
      <c r="C7" s="51">
        <v>47567.06</v>
      </c>
      <c r="D7" s="51"/>
      <c r="E7" s="51">
        <v>898</v>
      </c>
    </row>
    <row r="8" spans="1:5" s="53" customFormat="1" ht="15.75" thickBot="1" x14ac:dyDescent="0.3">
      <c r="A8" s="52" t="s">
        <v>55</v>
      </c>
      <c r="B8" s="52"/>
      <c r="C8" s="52">
        <v>48043.79</v>
      </c>
      <c r="D8" s="52" t="s">
        <v>12</v>
      </c>
      <c r="E8" s="52">
        <v>907</v>
      </c>
    </row>
    <row r="9" spans="1:5" ht="15.75" thickBot="1" x14ac:dyDescent="0.3">
      <c r="A9" s="51"/>
      <c r="B9" s="51"/>
      <c r="C9" s="51">
        <v>48043.79</v>
      </c>
      <c r="D9" s="51"/>
      <c r="E9" s="51">
        <v>907</v>
      </c>
    </row>
    <row r="10" spans="1:5" s="53" customFormat="1" ht="15.75" thickBot="1" x14ac:dyDescent="0.3">
      <c r="A10" s="52" t="s">
        <v>38</v>
      </c>
      <c r="B10" s="52"/>
      <c r="C10" s="52">
        <v>6298.89</v>
      </c>
      <c r="D10" s="52" t="s">
        <v>39</v>
      </c>
      <c r="E10" s="52">
        <v>13</v>
      </c>
    </row>
    <row r="11" spans="1:5" ht="15.75" thickBot="1" x14ac:dyDescent="0.3">
      <c r="A11" s="51"/>
      <c r="B11" s="51"/>
      <c r="C11" s="51">
        <v>6298.89</v>
      </c>
      <c r="D11" s="51"/>
      <c r="E11" s="51">
        <v>13</v>
      </c>
    </row>
    <row r="12" spans="1:5" s="53" customFormat="1" ht="15.75" thickBot="1" x14ac:dyDescent="0.3">
      <c r="A12" s="52" t="s">
        <v>56</v>
      </c>
      <c r="B12" s="52"/>
      <c r="C12" s="52">
        <v>4738.16</v>
      </c>
      <c r="D12" s="52" t="s">
        <v>5</v>
      </c>
      <c r="E12" s="52">
        <v>8</v>
      </c>
    </row>
    <row r="13" spans="1:5" ht="15.75" thickBot="1" x14ac:dyDescent="0.3">
      <c r="A13" s="51"/>
      <c r="B13" s="51"/>
      <c r="C13" s="51">
        <v>4738.16</v>
      </c>
      <c r="D13" s="51"/>
      <c r="E13" s="51">
        <v>8</v>
      </c>
    </row>
    <row r="14" spans="1:5" s="53" customFormat="1" ht="15.75" thickBot="1" x14ac:dyDescent="0.3">
      <c r="A14" s="52" t="s">
        <v>57</v>
      </c>
      <c r="B14" s="52"/>
      <c r="C14" s="52">
        <v>2036.07</v>
      </c>
      <c r="D14" s="52" t="s">
        <v>4</v>
      </c>
      <c r="E14" s="52">
        <v>22623</v>
      </c>
    </row>
    <row r="15" spans="1:5" ht="15.75" thickBot="1" x14ac:dyDescent="0.3">
      <c r="A15" s="51"/>
      <c r="B15" s="51"/>
      <c r="C15" s="51">
        <v>2036.07</v>
      </c>
      <c r="D15" s="51"/>
      <c r="E15" s="51">
        <v>22623</v>
      </c>
    </row>
    <row r="16" spans="1:5" s="53" customFormat="1" ht="15.75" thickBot="1" x14ac:dyDescent="0.3">
      <c r="A16" s="52" t="s">
        <v>58</v>
      </c>
      <c r="B16" s="52"/>
      <c r="C16" s="52">
        <v>2037.1</v>
      </c>
      <c r="D16" s="52" t="s">
        <v>4</v>
      </c>
      <c r="E16" s="52">
        <v>22634.400000000001</v>
      </c>
    </row>
    <row r="17" spans="1:5" ht="15.75" thickBot="1" x14ac:dyDescent="0.3">
      <c r="A17" s="51"/>
      <c r="B17" s="51"/>
      <c r="C17" s="51">
        <v>2037.1</v>
      </c>
      <c r="D17" s="51"/>
      <c r="E17" s="51">
        <v>22634.400000000001</v>
      </c>
    </row>
    <row r="18" spans="1:5" s="53" customFormat="1" ht="15.75" thickBot="1" x14ac:dyDescent="0.3">
      <c r="A18" s="52" t="s">
        <v>17</v>
      </c>
      <c r="B18" s="52"/>
      <c r="C18" s="52">
        <v>1590.4</v>
      </c>
      <c r="D18" s="52" t="s">
        <v>4</v>
      </c>
      <c r="E18" s="52">
        <v>1120</v>
      </c>
    </row>
    <row r="19" spans="1:5" s="53" customFormat="1" ht="15.75" thickBot="1" x14ac:dyDescent="0.3">
      <c r="A19" s="52" t="s">
        <v>17</v>
      </c>
      <c r="B19" s="52"/>
      <c r="C19" s="52">
        <v>3180.8</v>
      </c>
      <c r="D19" s="52" t="s">
        <v>4</v>
      </c>
      <c r="E19" s="52">
        <v>2240</v>
      </c>
    </row>
    <row r="20" spans="1:5" ht="15.75" thickBot="1" x14ac:dyDescent="0.3">
      <c r="A20" s="51"/>
      <c r="B20" s="51"/>
      <c r="C20" s="51">
        <v>4771.2000000000007</v>
      </c>
      <c r="D20" s="51"/>
      <c r="E20" s="51">
        <v>3360</v>
      </c>
    </row>
    <row r="21" spans="1:5" s="53" customFormat="1" ht="15.75" thickBot="1" x14ac:dyDescent="0.3">
      <c r="A21" s="52" t="s">
        <v>31</v>
      </c>
      <c r="B21" s="52"/>
      <c r="C21" s="52">
        <v>11331.04</v>
      </c>
      <c r="D21" s="52" t="s">
        <v>32</v>
      </c>
      <c r="E21" s="52">
        <v>14</v>
      </c>
    </row>
    <row r="22" spans="1:5" ht="15.75" thickBot="1" x14ac:dyDescent="0.3">
      <c r="A22" s="51"/>
      <c r="B22" s="51"/>
      <c r="C22" s="51">
        <v>11331.04</v>
      </c>
      <c r="D22" s="51"/>
      <c r="E22" s="51">
        <v>14</v>
      </c>
    </row>
    <row r="23" spans="1:5" s="53" customFormat="1" ht="15.75" thickBot="1" x14ac:dyDescent="0.3">
      <c r="A23" s="52" t="s">
        <v>59</v>
      </c>
      <c r="B23" s="52"/>
      <c r="C23" s="52">
        <v>513.52</v>
      </c>
      <c r="D23" s="52" t="s">
        <v>60</v>
      </c>
      <c r="E23" s="52">
        <v>1</v>
      </c>
    </row>
    <row r="24" spans="1:5" ht="15.75" thickBot="1" x14ac:dyDescent="0.3">
      <c r="A24" s="51"/>
      <c r="B24" s="51"/>
      <c r="C24" s="51">
        <v>513.52</v>
      </c>
      <c r="D24" s="51"/>
      <c r="E24" s="51">
        <v>1</v>
      </c>
    </row>
    <row r="25" spans="1:5" s="53" customFormat="1" ht="15.75" thickBot="1" x14ac:dyDescent="0.3">
      <c r="A25" s="52" t="s">
        <v>61</v>
      </c>
      <c r="B25" s="52"/>
      <c r="C25" s="52">
        <v>158.80000000000001</v>
      </c>
      <c r="D25" s="52" t="s">
        <v>60</v>
      </c>
      <c r="E25" s="52">
        <v>2</v>
      </c>
    </row>
    <row r="26" spans="1:5" ht="15.75" thickBot="1" x14ac:dyDescent="0.3">
      <c r="A26" s="51"/>
      <c r="B26" s="51"/>
      <c r="C26" s="51">
        <v>158.80000000000001</v>
      </c>
      <c r="D26" s="51"/>
      <c r="E26" s="51">
        <v>2</v>
      </c>
    </row>
    <row r="27" spans="1:5" s="53" customFormat="1" ht="15.75" thickBot="1" x14ac:dyDescent="0.3">
      <c r="A27" s="52" t="s">
        <v>62</v>
      </c>
      <c r="B27" s="52"/>
      <c r="C27" s="52">
        <v>2023.89</v>
      </c>
      <c r="D27" s="52" t="s">
        <v>60</v>
      </c>
      <c r="E27" s="52">
        <v>1</v>
      </c>
    </row>
    <row r="28" spans="1:5" ht="15.75" thickBot="1" x14ac:dyDescent="0.3">
      <c r="A28" s="51"/>
      <c r="B28" s="51"/>
      <c r="C28" s="51">
        <v>2023.89</v>
      </c>
      <c r="D28" s="51"/>
      <c r="E28" s="51">
        <v>1</v>
      </c>
    </row>
    <row r="29" spans="1:5" s="53" customFormat="1" ht="15.75" thickBot="1" x14ac:dyDescent="0.3">
      <c r="A29" s="52" t="s">
        <v>63</v>
      </c>
      <c r="B29" s="52"/>
      <c r="C29" s="52">
        <v>177.66</v>
      </c>
      <c r="D29" s="52" t="s">
        <v>4</v>
      </c>
      <c r="E29" s="52">
        <v>10450.84</v>
      </c>
    </row>
    <row r="30" spans="1:5" ht="15.75" thickBot="1" x14ac:dyDescent="0.3">
      <c r="A30" s="51"/>
      <c r="B30" s="51"/>
      <c r="C30" s="51">
        <v>177.66</v>
      </c>
      <c r="D30" s="51"/>
      <c r="E30" s="51">
        <v>10450.84</v>
      </c>
    </row>
    <row r="31" spans="1:5" s="53" customFormat="1" ht="15.75" thickBot="1" x14ac:dyDescent="0.3">
      <c r="A31" s="52" t="s">
        <v>64</v>
      </c>
      <c r="B31" s="52"/>
      <c r="C31" s="52">
        <v>398.58</v>
      </c>
      <c r="D31" s="52" t="s">
        <v>60</v>
      </c>
      <c r="E31" s="52">
        <v>2</v>
      </c>
    </row>
    <row r="32" spans="1:5" ht="15.75" thickBot="1" x14ac:dyDescent="0.3">
      <c r="A32" s="51"/>
      <c r="B32" s="51"/>
      <c r="C32" s="51">
        <v>398.58</v>
      </c>
      <c r="D32" s="51"/>
      <c r="E32" s="51">
        <v>2</v>
      </c>
    </row>
    <row r="33" spans="1:5" s="53" customFormat="1" ht="15.75" thickBot="1" x14ac:dyDescent="0.3">
      <c r="A33" s="52" t="s">
        <v>46</v>
      </c>
      <c r="B33" s="52"/>
      <c r="C33" s="52">
        <v>4071.33</v>
      </c>
      <c r="D33" s="52" t="s">
        <v>30</v>
      </c>
      <c r="E33" s="52">
        <v>3</v>
      </c>
    </row>
    <row r="34" spans="1:5" ht="15.75" thickBot="1" x14ac:dyDescent="0.3">
      <c r="A34" s="51"/>
      <c r="B34" s="51"/>
      <c r="C34" s="51">
        <v>4071.33</v>
      </c>
      <c r="D34" s="51"/>
      <c r="E34" s="51">
        <v>3</v>
      </c>
    </row>
    <row r="35" spans="1:5" s="53" customFormat="1" ht="15.75" thickBot="1" x14ac:dyDescent="0.3">
      <c r="A35" s="52" t="s">
        <v>45</v>
      </c>
      <c r="B35" s="52"/>
      <c r="C35" s="52">
        <v>37613.800000000003</v>
      </c>
      <c r="D35" s="52" t="s">
        <v>5</v>
      </c>
      <c r="E35" s="52">
        <v>134</v>
      </c>
    </row>
    <row r="36" spans="1:5" ht="15.75" thickBot="1" x14ac:dyDescent="0.3">
      <c r="A36" s="51"/>
      <c r="B36" s="51"/>
      <c r="C36" s="51">
        <v>37613.800000000003</v>
      </c>
      <c r="D36" s="51"/>
      <c r="E36" s="51">
        <v>134</v>
      </c>
    </row>
    <row r="37" spans="1:5" s="53" customFormat="1" ht="15.75" thickBot="1" x14ac:dyDescent="0.3">
      <c r="A37" s="52" t="s">
        <v>65</v>
      </c>
      <c r="B37" s="52"/>
      <c r="C37" s="52">
        <v>530.1</v>
      </c>
      <c r="D37" s="52" t="s">
        <v>60</v>
      </c>
      <c r="E37" s="52">
        <v>2</v>
      </c>
    </row>
    <row r="38" spans="1:5" ht="15.75" thickBot="1" x14ac:dyDescent="0.3">
      <c r="A38" s="51"/>
      <c r="B38" s="51"/>
      <c r="C38" s="51">
        <v>530.1</v>
      </c>
      <c r="D38" s="51"/>
      <c r="E38" s="51">
        <v>2</v>
      </c>
    </row>
    <row r="39" spans="1:5" s="53" customFormat="1" ht="15.75" thickBot="1" x14ac:dyDescent="0.3">
      <c r="A39" s="52" t="s">
        <v>66</v>
      </c>
      <c r="B39" s="52"/>
      <c r="C39" s="52">
        <v>193.77</v>
      </c>
      <c r="D39" s="52" t="s">
        <v>60</v>
      </c>
      <c r="E39" s="52">
        <v>1</v>
      </c>
    </row>
    <row r="40" spans="1:5" ht="15.75" thickBot="1" x14ac:dyDescent="0.3">
      <c r="A40" s="51"/>
      <c r="B40" s="51"/>
      <c r="C40" s="51">
        <v>193.77</v>
      </c>
      <c r="D40" s="51"/>
      <c r="E40" s="51">
        <v>1</v>
      </c>
    </row>
    <row r="41" spans="1:5" s="53" customFormat="1" ht="15.75" thickBot="1" x14ac:dyDescent="0.3">
      <c r="A41" s="52" t="s">
        <v>67</v>
      </c>
      <c r="B41" s="52"/>
      <c r="C41" s="52">
        <v>2974.59</v>
      </c>
      <c r="D41" s="52" t="s">
        <v>60</v>
      </c>
      <c r="E41" s="52">
        <v>3</v>
      </c>
    </row>
    <row r="42" spans="1:5" ht="15.75" thickBot="1" x14ac:dyDescent="0.3">
      <c r="A42" s="51"/>
      <c r="B42" s="51"/>
      <c r="C42" s="51">
        <v>2974.59</v>
      </c>
      <c r="D42" s="51"/>
      <c r="E42" s="51">
        <v>3</v>
      </c>
    </row>
    <row r="43" spans="1:5" s="53" customFormat="1" ht="15.75" thickBot="1" x14ac:dyDescent="0.3">
      <c r="A43" s="52" t="s">
        <v>68</v>
      </c>
      <c r="B43" s="52"/>
      <c r="C43" s="52">
        <v>4905</v>
      </c>
      <c r="D43" s="52" t="s">
        <v>30</v>
      </c>
      <c r="E43" s="52">
        <v>30</v>
      </c>
    </row>
    <row r="44" spans="1:5" ht="15.75" thickBot="1" x14ac:dyDescent="0.3">
      <c r="A44" s="51"/>
      <c r="B44" s="51"/>
      <c r="C44" s="51">
        <v>4905</v>
      </c>
      <c r="D44" s="51"/>
      <c r="E44" s="51">
        <v>30</v>
      </c>
    </row>
    <row r="45" spans="1:5" s="53" customFormat="1" ht="15.75" thickBot="1" x14ac:dyDescent="0.3">
      <c r="A45" s="52" t="s">
        <v>69</v>
      </c>
      <c r="B45" s="52"/>
      <c r="C45" s="52">
        <v>3125.7</v>
      </c>
      <c r="D45" s="52" t="s">
        <v>5</v>
      </c>
      <c r="E45" s="52">
        <v>10</v>
      </c>
    </row>
    <row r="46" spans="1:5" ht="15.75" thickBot="1" x14ac:dyDescent="0.3">
      <c r="A46" s="51"/>
      <c r="B46" s="51"/>
      <c r="C46" s="51">
        <v>3125.7</v>
      </c>
      <c r="D46" s="51"/>
      <c r="E46" s="51">
        <v>10</v>
      </c>
    </row>
    <row r="47" spans="1:5" s="53" customFormat="1" ht="15.75" thickBot="1" x14ac:dyDescent="0.3">
      <c r="A47" s="52" t="s">
        <v>70</v>
      </c>
      <c r="B47" s="52"/>
      <c r="C47" s="52">
        <v>546.42999999999995</v>
      </c>
      <c r="D47" s="52" t="s">
        <v>60</v>
      </c>
      <c r="E47" s="52">
        <v>1</v>
      </c>
    </row>
    <row r="48" spans="1:5" ht="15.75" thickBot="1" x14ac:dyDescent="0.3">
      <c r="A48" s="51"/>
      <c r="B48" s="51"/>
      <c r="C48" s="51">
        <v>546.42999999999995</v>
      </c>
      <c r="D48" s="51"/>
      <c r="E48" s="51">
        <v>1</v>
      </c>
    </row>
    <row r="49" spans="1:5" s="53" customFormat="1" ht="15.75" thickBot="1" x14ac:dyDescent="0.3">
      <c r="A49" s="52" t="s">
        <v>71</v>
      </c>
      <c r="B49" s="52"/>
      <c r="C49" s="52">
        <v>435.01</v>
      </c>
      <c r="D49" s="52" t="s">
        <v>60</v>
      </c>
      <c r="E49" s="52">
        <v>1</v>
      </c>
    </row>
    <row r="50" spans="1:5" ht="15.75" thickBot="1" x14ac:dyDescent="0.3">
      <c r="A50" s="51"/>
      <c r="B50" s="51"/>
      <c r="C50" s="51">
        <v>435.01</v>
      </c>
      <c r="D50" s="51"/>
      <c r="E50" s="51">
        <v>1</v>
      </c>
    </row>
    <row r="51" spans="1:5" s="53" customFormat="1" ht="15.75" thickBot="1" x14ac:dyDescent="0.3">
      <c r="A51" s="52" t="s">
        <v>44</v>
      </c>
      <c r="B51" s="52"/>
      <c r="C51" s="52">
        <v>972.46</v>
      </c>
      <c r="D51" s="52" t="s">
        <v>60</v>
      </c>
      <c r="E51" s="52">
        <v>1</v>
      </c>
    </row>
    <row r="52" spans="1:5" ht="15.75" thickBot="1" x14ac:dyDescent="0.3">
      <c r="A52" s="51"/>
      <c r="B52" s="51"/>
      <c r="C52" s="51">
        <v>972.46</v>
      </c>
      <c r="D52" s="51"/>
      <c r="E52" s="51">
        <v>1</v>
      </c>
    </row>
    <row r="53" spans="1:5" s="53" customFormat="1" ht="15.75" thickBot="1" x14ac:dyDescent="0.3">
      <c r="A53" s="52" t="s">
        <v>72</v>
      </c>
      <c r="B53" s="52"/>
      <c r="C53" s="52">
        <v>2010.74</v>
      </c>
      <c r="D53" s="52" t="s">
        <v>60</v>
      </c>
      <c r="E53" s="52">
        <v>1</v>
      </c>
    </row>
    <row r="54" spans="1:5" ht="15.75" thickBot="1" x14ac:dyDescent="0.3">
      <c r="A54" s="51"/>
      <c r="B54" s="51"/>
      <c r="C54" s="51">
        <v>2010.74</v>
      </c>
      <c r="D54" s="51"/>
      <c r="E54" s="51">
        <v>1</v>
      </c>
    </row>
    <row r="55" spans="1:5" s="53" customFormat="1" ht="15.75" thickBot="1" x14ac:dyDescent="0.3">
      <c r="A55" s="52" t="s">
        <v>73</v>
      </c>
      <c r="B55" s="52"/>
      <c r="C55" s="52">
        <v>326.5</v>
      </c>
      <c r="D55" s="52" t="s">
        <v>60</v>
      </c>
      <c r="E55" s="52">
        <v>1</v>
      </c>
    </row>
    <row r="56" spans="1:5" ht="15.75" thickBot="1" x14ac:dyDescent="0.3">
      <c r="A56" s="51"/>
      <c r="B56" s="51"/>
      <c r="C56" s="51">
        <v>326.5</v>
      </c>
      <c r="D56" s="51"/>
      <c r="E56" s="51">
        <v>1</v>
      </c>
    </row>
    <row r="57" spans="1:5" s="53" customFormat="1" ht="15.75" thickBot="1" x14ac:dyDescent="0.3">
      <c r="A57" s="52" t="s">
        <v>74</v>
      </c>
      <c r="B57" s="52"/>
      <c r="C57" s="52">
        <v>967.38</v>
      </c>
      <c r="D57" s="52" t="s">
        <v>60</v>
      </c>
      <c r="E57" s="52">
        <v>2</v>
      </c>
    </row>
    <row r="58" spans="1:5" ht="15.75" thickBot="1" x14ac:dyDescent="0.3">
      <c r="A58" s="51"/>
      <c r="B58" s="51"/>
      <c r="C58" s="51">
        <v>967.38</v>
      </c>
      <c r="D58" s="51"/>
      <c r="E58" s="51">
        <v>2</v>
      </c>
    </row>
    <row r="59" spans="1:5" s="53" customFormat="1" ht="15.75" thickBot="1" x14ac:dyDescent="0.3">
      <c r="A59" s="52" t="s">
        <v>75</v>
      </c>
      <c r="B59" s="52"/>
      <c r="C59" s="52">
        <v>7319.88</v>
      </c>
      <c r="D59" s="52" t="s">
        <v>60</v>
      </c>
      <c r="E59" s="52">
        <v>12</v>
      </c>
    </row>
    <row r="60" spans="1:5" ht="15.75" thickBot="1" x14ac:dyDescent="0.3">
      <c r="A60" s="51"/>
      <c r="B60" s="51"/>
      <c r="C60" s="51">
        <v>7319.88</v>
      </c>
      <c r="D60" s="51"/>
      <c r="E60" s="51">
        <v>12</v>
      </c>
    </row>
    <row r="61" spans="1:5" s="53" customFormat="1" ht="15.75" thickBot="1" x14ac:dyDescent="0.3">
      <c r="A61" s="52" t="s">
        <v>76</v>
      </c>
      <c r="B61" s="52"/>
      <c r="C61" s="52">
        <v>669.99</v>
      </c>
      <c r="D61" s="52" t="s">
        <v>4</v>
      </c>
      <c r="E61" s="52">
        <v>0.9</v>
      </c>
    </row>
    <row r="62" spans="1:5" ht="15.75" thickBot="1" x14ac:dyDescent="0.3">
      <c r="A62" s="51"/>
      <c r="B62" s="51"/>
      <c r="C62" s="51">
        <v>669.99</v>
      </c>
      <c r="D62" s="51"/>
      <c r="E62" s="51">
        <v>0.9</v>
      </c>
    </row>
    <row r="63" spans="1:5" s="53" customFormat="1" ht="15.75" thickBot="1" x14ac:dyDescent="0.3">
      <c r="A63" s="52" t="s">
        <v>77</v>
      </c>
      <c r="B63" s="52"/>
      <c r="C63" s="52">
        <v>2098</v>
      </c>
      <c r="D63" s="52" t="s">
        <v>5</v>
      </c>
      <c r="E63" s="52">
        <v>1</v>
      </c>
    </row>
    <row r="64" spans="1:5" ht="15.75" thickBot="1" x14ac:dyDescent="0.3">
      <c r="A64" s="51"/>
      <c r="B64" s="51"/>
      <c r="C64" s="51">
        <v>2098</v>
      </c>
      <c r="D64" s="51"/>
      <c r="E64" s="51">
        <v>1</v>
      </c>
    </row>
    <row r="65" spans="1:5" s="53" customFormat="1" ht="15.75" thickBot="1" x14ac:dyDescent="0.3">
      <c r="A65" s="52" t="s">
        <v>78</v>
      </c>
      <c r="B65" s="52"/>
      <c r="C65" s="52">
        <v>1914</v>
      </c>
      <c r="D65" s="52" t="s">
        <v>5</v>
      </c>
      <c r="E65" s="52">
        <v>2</v>
      </c>
    </row>
    <row r="66" spans="1:5" ht="15.75" thickBot="1" x14ac:dyDescent="0.3">
      <c r="A66" s="51"/>
      <c r="B66" s="51"/>
      <c r="C66" s="51">
        <v>1914</v>
      </c>
      <c r="D66" s="51"/>
      <c r="E66" s="51">
        <v>2</v>
      </c>
    </row>
    <row r="67" spans="1:5" s="53" customFormat="1" ht="15.75" thickBot="1" x14ac:dyDescent="0.3">
      <c r="A67" s="52" t="s">
        <v>43</v>
      </c>
      <c r="B67" s="52"/>
      <c r="C67" s="52">
        <v>548.33000000000004</v>
      </c>
      <c r="D67" s="52" t="s">
        <v>5</v>
      </c>
      <c r="E67" s="52">
        <v>0.5</v>
      </c>
    </row>
    <row r="68" spans="1:5" ht="15.75" thickBot="1" x14ac:dyDescent="0.3">
      <c r="A68" s="51"/>
      <c r="B68" s="51"/>
      <c r="C68" s="51">
        <v>548.33000000000004</v>
      </c>
      <c r="D68" s="51"/>
      <c r="E68" s="51">
        <v>0.5</v>
      </c>
    </row>
    <row r="69" spans="1:5" s="53" customFormat="1" ht="15.75" thickBot="1" x14ac:dyDescent="0.3">
      <c r="A69" s="52" t="s">
        <v>79</v>
      </c>
      <c r="B69" s="52"/>
      <c r="C69" s="52">
        <v>1183.5</v>
      </c>
      <c r="D69" s="52" t="s">
        <v>5</v>
      </c>
      <c r="E69" s="52">
        <v>1.5</v>
      </c>
    </row>
    <row r="70" spans="1:5" ht="15.75" thickBot="1" x14ac:dyDescent="0.3">
      <c r="A70" s="51"/>
      <c r="B70" s="51"/>
      <c r="C70" s="51">
        <v>1183.5</v>
      </c>
      <c r="D70" s="51"/>
      <c r="E70" s="51">
        <v>1.5</v>
      </c>
    </row>
    <row r="71" spans="1:5" s="53" customFormat="1" ht="15.75" thickBot="1" x14ac:dyDescent="0.3">
      <c r="A71" s="52" t="s">
        <v>80</v>
      </c>
      <c r="B71" s="52"/>
      <c r="C71" s="52">
        <v>768.4</v>
      </c>
      <c r="D71" s="52" t="s">
        <v>5</v>
      </c>
      <c r="E71" s="52">
        <v>1</v>
      </c>
    </row>
    <row r="72" spans="1:5" ht="15.75" thickBot="1" x14ac:dyDescent="0.3">
      <c r="A72" s="51"/>
      <c r="B72" s="51"/>
      <c r="C72" s="51">
        <v>768.4</v>
      </c>
      <c r="D72" s="51"/>
      <c r="E72" s="51">
        <v>1</v>
      </c>
    </row>
    <row r="73" spans="1:5" s="53" customFormat="1" ht="15.75" thickBot="1" x14ac:dyDescent="0.3">
      <c r="A73" s="52" t="s">
        <v>81</v>
      </c>
      <c r="B73" s="52"/>
      <c r="C73" s="52">
        <v>18098.400000000001</v>
      </c>
      <c r="D73" s="52" t="s">
        <v>4</v>
      </c>
      <c r="E73" s="52">
        <v>22623</v>
      </c>
    </row>
    <row r="74" spans="1:5" ht="15.75" thickBot="1" x14ac:dyDescent="0.3">
      <c r="A74" s="51"/>
      <c r="B74" s="51"/>
      <c r="C74" s="51">
        <v>18098.400000000001</v>
      </c>
      <c r="D74" s="51"/>
      <c r="E74" s="51">
        <v>22623</v>
      </c>
    </row>
    <row r="75" spans="1:5" s="53" customFormat="1" ht="15.75" thickBot="1" x14ac:dyDescent="0.3">
      <c r="A75" s="52" t="s">
        <v>82</v>
      </c>
      <c r="B75" s="52"/>
      <c r="C75" s="52">
        <v>20370.96</v>
      </c>
      <c r="D75" s="52" t="s">
        <v>4</v>
      </c>
      <c r="E75" s="52">
        <v>22634.400000000001</v>
      </c>
    </row>
    <row r="76" spans="1:5" ht="15.75" thickBot="1" x14ac:dyDescent="0.3">
      <c r="A76" s="51"/>
      <c r="B76" s="51"/>
      <c r="C76" s="51">
        <v>20370.96</v>
      </c>
      <c r="D76" s="51"/>
      <c r="E76" s="51">
        <v>22634.400000000001</v>
      </c>
    </row>
    <row r="77" spans="1:5" s="53" customFormat="1" ht="15.75" thickBot="1" x14ac:dyDescent="0.3">
      <c r="A77" s="52" t="s">
        <v>83</v>
      </c>
      <c r="B77" s="52"/>
      <c r="C77" s="52">
        <v>27580.16</v>
      </c>
      <c r="D77" s="52" t="s">
        <v>4</v>
      </c>
      <c r="E77" s="52">
        <v>17346</v>
      </c>
    </row>
    <row r="78" spans="1:5" ht="15.75" thickBot="1" x14ac:dyDescent="0.3">
      <c r="A78" s="51"/>
      <c r="B78" s="51"/>
      <c r="C78" s="51">
        <v>27580.16</v>
      </c>
      <c r="D78" s="51"/>
      <c r="E78" s="51">
        <v>17346</v>
      </c>
    </row>
    <row r="79" spans="1:5" s="53" customFormat="1" ht="15.75" thickBot="1" x14ac:dyDescent="0.3">
      <c r="A79" s="52" t="s">
        <v>84</v>
      </c>
      <c r="B79" s="52"/>
      <c r="C79" s="52">
        <v>29745.360000000001</v>
      </c>
      <c r="D79" s="52" t="s">
        <v>4</v>
      </c>
      <c r="E79" s="52">
        <v>17918.900000000001</v>
      </c>
    </row>
    <row r="80" spans="1:5" ht="15.75" thickBot="1" x14ac:dyDescent="0.3">
      <c r="A80" s="51"/>
      <c r="B80" s="51"/>
      <c r="C80" s="51">
        <v>29745.360000000001</v>
      </c>
      <c r="D80" s="51"/>
      <c r="E80" s="51">
        <v>17918.900000000001</v>
      </c>
    </row>
    <row r="81" spans="1:5" s="53" customFormat="1" ht="15.75" thickBot="1" x14ac:dyDescent="0.3">
      <c r="A81" s="52" t="s">
        <v>85</v>
      </c>
      <c r="B81" s="52"/>
      <c r="C81" s="52">
        <v>52664.21</v>
      </c>
      <c r="D81" s="52" t="s">
        <v>4</v>
      </c>
      <c r="E81" s="52">
        <v>21495.599999999999</v>
      </c>
    </row>
    <row r="82" spans="1:5" ht="15.75" thickBot="1" x14ac:dyDescent="0.3">
      <c r="A82" s="51"/>
      <c r="B82" s="51"/>
      <c r="C82" s="51">
        <v>52664.21</v>
      </c>
      <c r="D82" s="51"/>
      <c r="E82" s="51">
        <v>21495.599999999999</v>
      </c>
    </row>
    <row r="83" spans="1:5" s="53" customFormat="1" ht="15.75" thickBot="1" x14ac:dyDescent="0.3">
      <c r="A83" s="52" t="s">
        <v>86</v>
      </c>
      <c r="B83" s="52"/>
      <c r="C83" s="52">
        <v>48487.66</v>
      </c>
      <c r="D83" s="52" t="s">
        <v>4</v>
      </c>
      <c r="E83" s="52">
        <v>19790.88</v>
      </c>
    </row>
    <row r="84" spans="1:5" ht="15.75" thickBot="1" x14ac:dyDescent="0.3">
      <c r="A84" s="51"/>
      <c r="B84" s="51"/>
      <c r="C84" s="51">
        <v>48487.66</v>
      </c>
      <c r="D84" s="51"/>
      <c r="E84" s="51">
        <v>19790.88</v>
      </c>
    </row>
    <row r="85" spans="1:5" s="53" customFormat="1" ht="15.75" thickBot="1" x14ac:dyDescent="0.3">
      <c r="A85" s="52" t="s">
        <v>87</v>
      </c>
      <c r="B85" s="52"/>
      <c r="C85" s="52">
        <v>85062.48</v>
      </c>
      <c r="D85" s="52" t="s">
        <v>4</v>
      </c>
      <c r="E85" s="52">
        <v>22623</v>
      </c>
    </row>
    <row r="86" spans="1:5" ht="15.75" thickBot="1" x14ac:dyDescent="0.3">
      <c r="A86" s="51"/>
      <c r="B86" s="51"/>
      <c r="C86" s="51">
        <v>85062.48</v>
      </c>
      <c r="D86" s="51"/>
      <c r="E86" s="51">
        <v>22623</v>
      </c>
    </row>
    <row r="87" spans="1:5" s="53" customFormat="1" ht="15.75" thickBot="1" x14ac:dyDescent="0.3">
      <c r="A87" s="52" t="s">
        <v>88</v>
      </c>
      <c r="B87" s="52"/>
      <c r="C87" s="52">
        <v>89405.88</v>
      </c>
      <c r="D87" s="52" t="s">
        <v>4</v>
      </c>
      <c r="E87" s="52">
        <v>22634.400000000001</v>
      </c>
    </row>
    <row r="88" spans="1:5" ht="15.75" thickBot="1" x14ac:dyDescent="0.3">
      <c r="A88" s="51"/>
      <c r="B88" s="51"/>
      <c r="C88" s="51">
        <v>89405.88</v>
      </c>
      <c r="D88" s="51"/>
      <c r="E88" s="51">
        <v>22634.400000000001</v>
      </c>
    </row>
    <row r="89" spans="1:5" s="53" customFormat="1" ht="15.75" thickBot="1" x14ac:dyDescent="0.3">
      <c r="A89" s="52" t="s">
        <v>89</v>
      </c>
      <c r="B89" s="52"/>
      <c r="C89" s="52">
        <v>1017</v>
      </c>
      <c r="D89" s="52" t="s">
        <v>5</v>
      </c>
      <c r="E89" s="52">
        <v>6</v>
      </c>
    </row>
    <row r="90" spans="1:5" ht="15.75" thickBot="1" x14ac:dyDescent="0.3">
      <c r="A90" s="51"/>
      <c r="B90" s="51"/>
      <c r="C90" s="51">
        <v>1017</v>
      </c>
      <c r="D90" s="51"/>
      <c r="E90" s="51">
        <v>6</v>
      </c>
    </row>
    <row r="91" spans="1:5" s="53" customFormat="1" ht="15.75" thickBot="1" x14ac:dyDescent="0.3">
      <c r="A91" s="52" t="s">
        <v>90</v>
      </c>
      <c r="B91" s="52"/>
      <c r="C91" s="52">
        <v>579.72</v>
      </c>
      <c r="D91" s="52" t="s">
        <v>60</v>
      </c>
      <c r="E91" s="52">
        <v>3</v>
      </c>
    </row>
    <row r="92" spans="1:5" ht="15.75" thickBot="1" x14ac:dyDescent="0.3">
      <c r="A92" s="51"/>
      <c r="B92" s="51"/>
      <c r="C92" s="51">
        <v>579.72</v>
      </c>
      <c r="D92" s="51"/>
      <c r="E92" s="51">
        <v>3</v>
      </c>
    </row>
    <row r="93" spans="1:5" s="53" customFormat="1" ht="15.75" thickBot="1" x14ac:dyDescent="0.3">
      <c r="A93" s="52" t="s">
        <v>91</v>
      </c>
      <c r="B93" s="52"/>
      <c r="C93" s="52">
        <v>7205.43</v>
      </c>
      <c r="D93" s="52" t="s">
        <v>60</v>
      </c>
      <c r="E93" s="52">
        <v>3</v>
      </c>
    </row>
    <row r="94" spans="1:5" ht="15.75" thickBot="1" x14ac:dyDescent="0.3">
      <c r="A94" s="51"/>
      <c r="B94" s="51"/>
      <c r="C94" s="51">
        <v>7205.43</v>
      </c>
      <c r="D94" s="51"/>
      <c r="E94" s="51">
        <v>3</v>
      </c>
    </row>
    <row r="95" spans="1:5" s="53" customFormat="1" ht="15.75" thickBot="1" x14ac:dyDescent="0.3">
      <c r="A95" s="52" t="s">
        <v>92</v>
      </c>
      <c r="B95" s="52"/>
      <c r="C95" s="52">
        <v>3098.55</v>
      </c>
      <c r="D95" s="52" t="s">
        <v>60</v>
      </c>
      <c r="E95" s="52">
        <v>3</v>
      </c>
    </row>
    <row r="96" spans="1:5" ht="15.75" thickBot="1" x14ac:dyDescent="0.3">
      <c r="A96" s="51"/>
      <c r="B96" s="51"/>
      <c r="C96" s="51">
        <v>3098.55</v>
      </c>
      <c r="D96" s="51"/>
      <c r="E96" s="51">
        <v>3</v>
      </c>
    </row>
    <row r="97" spans="1:5" s="53" customFormat="1" ht="15.75" thickBot="1" x14ac:dyDescent="0.3">
      <c r="A97" s="52" t="s">
        <v>93</v>
      </c>
      <c r="B97" s="52"/>
      <c r="C97" s="52">
        <v>606.71</v>
      </c>
      <c r="D97" s="52" t="s">
        <v>60</v>
      </c>
      <c r="E97" s="52">
        <v>1</v>
      </c>
    </row>
    <row r="98" spans="1:5" ht="15.75" thickBot="1" x14ac:dyDescent="0.3">
      <c r="A98" s="51"/>
      <c r="B98" s="51"/>
      <c r="C98" s="51">
        <v>606.71</v>
      </c>
      <c r="D98" s="51"/>
      <c r="E98" s="51">
        <v>1</v>
      </c>
    </row>
    <row r="99" spans="1:5" s="53" customFormat="1" ht="15.75" thickBot="1" x14ac:dyDescent="0.3">
      <c r="A99" s="52" t="s">
        <v>29</v>
      </c>
      <c r="B99" s="52"/>
      <c r="C99" s="52">
        <v>359.2</v>
      </c>
      <c r="D99" s="52" t="s">
        <v>60</v>
      </c>
      <c r="E99" s="52">
        <v>2</v>
      </c>
    </row>
    <row r="100" spans="1:5" s="53" customFormat="1" ht="15.75" thickBot="1" x14ac:dyDescent="0.3">
      <c r="A100" s="52" t="s">
        <v>29</v>
      </c>
      <c r="B100" s="52"/>
      <c r="C100" s="52">
        <v>171.34</v>
      </c>
      <c r="D100" s="52" t="s">
        <v>60</v>
      </c>
      <c r="E100" s="52">
        <v>1</v>
      </c>
    </row>
    <row r="101" spans="1:5" ht="15.75" thickBot="1" x14ac:dyDescent="0.3">
      <c r="A101" s="51"/>
      <c r="B101" s="51"/>
      <c r="C101" s="51">
        <v>530.54</v>
      </c>
      <c r="D101" s="51"/>
      <c r="E101" s="51">
        <v>3</v>
      </c>
    </row>
    <row r="102" spans="1:5" s="53" customFormat="1" ht="15.75" thickBot="1" x14ac:dyDescent="0.3">
      <c r="A102" s="52" t="s">
        <v>94</v>
      </c>
      <c r="B102" s="52"/>
      <c r="C102" s="52">
        <v>4040.95</v>
      </c>
      <c r="D102" s="52" t="s">
        <v>60</v>
      </c>
      <c r="E102" s="52">
        <v>1</v>
      </c>
    </row>
    <row r="103" spans="1:5" ht="15.75" thickBot="1" x14ac:dyDescent="0.3">
      <c r="A103" s="51"/>
      <c r="B103" s="51"/>
      <c r="C103" s="51">
        <v>4040.95</v>
      </c>
      <c r="D103" s="51"/>
      <c r="E103" s="51">
        <v>1</v>
      </c>
    </row>
    <row r="104" spans="1:5" s="53" customFormat="1" ht="15.75" thickBot="1" x14ac:dyDescent="0.3">
      <c r="A104" s="52" t="s">
        <v>95</v>
      </c>
      <c r="B104" s="52"/>
      <c r="C104" s="52">
        <v>276.02</v>
      </c>
      <c r="D104" s="52" t="s">
        <v>96</v>
      </c>
      <c r="E104" s="52">
        <v>1</v>
      </c>
    </row>
    <row r="105" spans="1:5" ht="15.75" thickBot="1" x14ac:dyDescent="0.3">
      <c r="A105" s="51"/>
      <c r="B105" s="51"/>
      <c r="C105" s="51">
        <v>276.02</v>
      </c>
      <c r="D105" s="51"/>
      <c r="E105" s="51">
        <v>1</v>
      </c>
    </row>
    <row r="106" spans="1:5" s="53" customFormat="1" ht="15.75" thickBot="1" x14ac:dyDescent="0.3">
      <c r="A106" s="52" t="s">
        <v>97</v>
      </c>
      <c r="B106" s="52"/>
      <c r="C106" s="52">
        <v>1809.84</v>
      </c>
      <c r="D106" s="52" t="s">
        <v>4</v>
      </c>
      <c r="E106" s="52">
        <v>22623</v>
      </c>
    </row>
    <row r="107" spans="1:5" ht="15.75" thickBot="1" x14ac:dyDescent="0.3">
      <c r="A107" s="51"/>
      <c r="B107" s="51"/>
      <c r="C107" s="51">
        <v>1809.84</v>
      </c>
      <c r="D107" s="51"/>
      <c r="E107" s="51">
        <v>22623</v>
      </c>
    </row>
    <row r="108" spans="1:5" s="53" customFormat="1" ht="15.75" thickBot="1" x14ac:dyDescent="0.3">
      <c r="A108" s="52" t="s">
        <v>98</v>
      </c>
      <c r="B108" s="52"/>
      <c r="C108" s="52">
        <v>2037.1</v>
      </c>
      <c r="D108" s="52" t="s">
        <v>4</v>
      </c>
      <c r="E108" s="52">
        <v>22634.400000000001</v>
      </c>
    </row>
    <row r="109" spans="1:5" ht="15.75" thickBot="1" x14ac:dyDescent="0.3">
      <c r="A109" s="51"/>
      <c r="B109" s="51"/>
      <c r="C109" s="51">
        <v>2037.1</v>
      </c>
      <c r="D109" s="51"/>
      <c r="E109" s="51">
        <v>22634.400000000001</v>
      </c>
    </row>
    <row r="110" spans="1:5" s="53" customFormat="1" ht="15.75" thickBot="1" x14ac:dyDescent="0.3">
      <c r="A110" s="52" t="s">
        <v>99</v>
      </c>
      <c r="B110" s="52"/>
      <c r="C110" s="52">
        <v>1492.34</v>
      </c>
      <c r="D110" s="52" t="s">
        <v>60</v>
      </c>
      <c r="E110" s="52">
        <v>1</v>
      </c>
    </row>
    <row r="111" spans="1:5" ht="15.75" thickBot="1" x14ac:dyDescent="0.3">
      <c r="A111" s="51"/>
      <c r="B111" s="51"/>
      <c r="C111" s="51">
        <v>1492.34</v>
      </c>
      <c r="D111" s="51"/>
      <c r="E111" s="51">
        <v>1</v>
      </c>
    </row>
    <row r="112" spans="1:5" s="53" customFormat="1" ht="15.75" thickBot="1" x14ac:dyDescent="0.3">
      <c r="A112" s="52" t="s">
        <v>100</v>
      </c>
      <c r="B112" s="52"/>
      <c r="C112" s="52">
        <v>8596.74</v>
      </c>
      <c r="D112" s="52" t="s">
        <v>4</v>
      </c>
      <c r="E112" s="52">
        <v>22623</v>
      </c>
    </row>
    <row r="113" spans="1:5" ht="15.75" thickBot="1" x14ac:dyDescent="0.3">
      <c r="A113" s="51"/>
      <c r="B113" s="51"/>
      <c r="C113" s="51">
        <v>8596.74</v>
      </c>
      <c r="D113" s="51"/>
      <c r="E113" s="51">
        <v>22623</v>
      </c>
    </row>
    <row r="114" spans="1:5" s="53" customFormat="1" ht="15.75" thickBot="1" x14ac:dyDescent="0.3">
      <c r="A114" s="52" t="s">
        <v>100</v>
      </c>
      <c r="B114" s="52"/>
      <c r="C114" s="52">
        <v>8601.07</v>
      </c>
      <c r="D114" s="52" t="s">
        <v>4</v>
      </c>
      <c r="E114" s="52">
        <v>22634.400000000001</v>
      </c>
    </row>
    <row r="115" spans="1:5" ht="15.75" thickBot="1" x14ac:dyDescent="0.3">
      <c r="A115" s="51"/>
      <c r="B115" s="51"/>
      <c r="C115" s="51">
        <v>8601.07</v>
      </c>
      <c r="D115" s="51"/>
      <c r="E115" s="51">
        <v>22634.400000000001</v>
      </c>
    </row>
    <row r="116" spans="1:5" s="53" customFormat="1" ht="15.75" thickBot="1" x14ac:dyDescent="0.3">
      <c r="A116" s="52" t="s">
        <v>101</v>
      </c>
      <c r="B116" s="52"/>
      <c r="C116" s="52">
        <v>987.14</v>
      </c>
      <c r="D116" s="52" t="s">
        <v>60</v>
      </c>
      <c r="E116" s="52">
        <v>1</v>
      </c>
    </row>
    <row r="117" spans="1:5" ht="15.75" thickBot="1" x14ac:dyDescent="0.3">
      <c r="A117" s="51"/>
      <c r="B117" s="51"/>
      <c r="C117" s="51">
        <v>987.14</v>
      </c>
      <c r="D117" s="51"/>
      <c r="E117" s="51">
        <v>1</v>
      </c>
    </row>
    <row r="118" spans="1:5" s="53" customFormat="1" ht="15.75" thickBot="1" x14ac:dyDescent="0.3">
      <c r="A118" s="52" t="s">
        <v>102</v>
      </c>
      <c r="B118" s="52"/>
      <c r="C118" s="52">
        <v>2425.88</v>
      </c>
      <c r="D118" s="52" t="s">
        <v>60</v>
      </c>
      <c r="E118" s="52">
        <v>2</v>
      </c>
    </row>
    <row r="119" spans="1:5" ht="15.75" thickBot="1" x14ac:dyDescent="0.3">
      <c r="A119" s="51"/>
      <c r="B119" s="51"/>
      <c r="C119" s="51">
        <v>2425.88</v>
      </c>
      <c r="D119" s="51"/>
      <c r="E119" s="51">
        <v>2</v>
      </c>
    </row>
    <row r="120" spans="1:5" s="53" customFormat="1" ht="15.75" thickBot="1" x14ac:dyDescent="0.3">
      <c r="A120" s="52" t="s">
        <v>33</v>
      </c>
      <c r="B120" s="52"/>
      <c r="C120" s="52">
        <v>1620.84</v>
      </c>
      <c r="D120" s="52" t="s">
        <v>34</v>
      </c>
      <c r="E120" s="52">
        <v>6</v>
      </c>
    </row>
    <row r="121" spans="1:5" ht="15.75" thickBot="1" x14ac:dyDescent="0.3">
      <c r="A121" s="51"/>
      <c r="B121" s="51"/>
      <c r="C121" s="51">
        <v>1620.84</v>
      </c>
      <c r="D121" s="51"/>
      <c r="E121" s="51">
        <v>6</v>
      </c>
    </row>
    <row r="122" spans="1:5" s="53" customFormat="1" ht="15.75" thickBot="1" x14ac:dyDescent="0.3">
      <c r="A122" s="52" t="s">
        <v>42</v>
      </c>
      <c r="B122" s="52"/>
      <c r="C122" s="52">
        <v>309.76</v>
      </c>
      <c r="D122" s="52" t="s">
        <v>60</v>
      </c>
      <c r="E122" s="52">
        <v>2</v>
      </c>
    </row>
    <row r="123" spans="1:5" ht="15.75" thickBot="1" x14ac:dyDescent="0.3">
      <c r="A123" s="51"/>
      <c r="B123" s="51"/>
      <c r="C123" s="51">
        <v>309.76</v>
      </c>
      <c r="D123" s="51"/>
      <c r="E123" s="51">
        <v>2</v>
      </c>
    </row>
    <row r="124" spans="1:5" s="53" customFormat="1" ht="15.75" thickBot="1" x14ac:dyDescent="0.3">
      <c r="A124" s="52" t="s">
        <v>40</v>
      </c>
      <c r="B124" s="52"/>
      <c r="C124" s="52">
        <v>5604.2</v>
      </c>
      <c r="D124" s="52" t="s">
        <v>5</v>
      </c>
      <c r="E124" s="52">
        <v>20</v>
      </c>
    </row>
    <row r="125" spans="1:5" ht="15.75" thickBot="1" x14ac:dyDescent="0.3">
      <c r="A125" s="51"/>
      <c r="B125" s="51"/>
      <c r="C125" s="51">
        <v>5604.2</v>
      </c>
      <c r="D125" s="51"/>
      <c r="E125" s="51">
        <v>20</v>
      </c>
    </row>
    <row r="126" spans="1:5" s="53" customFormat="1" ht="15.75" thickBot="1" x14ac:dyDescent="0.3">
      <c r="A126" s="52" t="s">
        <v>103</v>
      </c>
      <c r="B126" s="52"/>
      <c r="C126" s="52">
        <v>11362</v>
      </c>
      <c r="D126" s="52" t="s">
        <v>60</v>
      </c>
      <c r="E126" s="52">
        <v>2</v>
      </c>
    </row>
    <row r="127" spans="1:5" ht="15.75" thickBot="1" x14ac:dyDescent="0.3">
      <c r="A127" s="51"/>
      <c r="B127" s="51"/>
      <c r="C127" s="51">
        <v>11362</v>
      </c>
      <c r="D127" s="51"/>
      <c r="E127" s="51">
        <v>2</v>
      </c>
    </row>
    <row r="128" spans="1:5" s="53" customFormat="1" ht="15.75" thickBot="1" x14ac:dyDescent="0.3">
      <c r="A128" s="52" t="s">
        <v>104</v>
      </c>
      <c r="B128" s="52"/>
      <c r="C128" s="52">
        <v>217.62</v>
      </c>
      <c r="D128" s="52" t="s">
        <v>60</v>
      </c>
      <c r="E128" s="52">
        <v>1</v>
      </c>
    </row>
    <row r="129" spans="1:5" ht="15.75" thickBot="1" x14ac:dyDescent="0.3">
      <c r="A129" s="51"/>
      <c r="B129" s="51"/>
      <c r="C129" s="51">
        <v>217.62</v>
      </c>
      <c r="D129" s="51"/>
      <c r="E129" s="51">
        <v>1</v>
      </c>
    </row>
    <row r="130" spans="1:5" s="53" customFormat="1" ht="15.75" thickBot="1" x14ac:dyDescent="0.3">
      <c r="A130" s="52" t="s">
        <v>105</v>
      </c>
      <c r="B130" s="52"/>
      <c r="C130" s="52">
        <v>148744</v>
      </c>
      <c r="D130" s="52" t="s">
        <v>41</v>
      </c>
      <c r="E130" s="52">
        <v>1</v>
      </c>
    </row>
    <row r="131" spans="1:5" ht="15.75" thickBot="1" x14ac:dyDescent="0.3">
      <c r="A131" s="51"/>
      <c r="B131" s="51"/>
      <c r="C131" s="51">
        <v>148744</v>
      </c>
      <c r="D131" s="51"/>
      <c r="E131" s="51">
        <v>1</v>
      </c>
    </row>
    <row r="132" spans="1:5" s="53" customFormat="1" ht="15.75" thickBot="1" x14ac:dyDescent="0.3">
      <c r="A132" s="52" t="s">
        <v>106</v>
      </c>
      <c r="B132" s="52"/>
      <c r="C132" s="52">
        <v>2486.12</v>
      </c>
      <c r="D132" s="52" t="s">
        <v>32</v>
      </c>
      <c r="E132" s="52">
        <v>4</v>
      </c>
    </row>
    <row r="133" spans="1:5" ht="15.75" thickBot="1" x14ac:dyDescent="0.3">
      <c r="A133" s="51"/>
      <c r="B133" s="51"/>
      <c r="C133" s="51">
        <v>2486.12</v>
      </c>
      <c r="D133" s="51"/>
      <c r="E133" s="51">
        <v>4</v>
      </c>
    </row>
    <row r="134" spans="1:5" s="53" customFormat="1" ht="15.75" thickBot="1" x14ac:dyDescent="0.3">
      <c r="A134" s="52" t="s">
        <v>107</v>
      </c>
      <c r="B134" s="52"/>
      <c r="C134" s="52">
        <v>14686</v>
      </c>
      <c r="D134" s="52" t="s">
        <v>5</v>
      </c>
      <c r="E134" s="52">
        <v>7</v>
      </c>
    </row>
    <row r="135" spans="1:5" ht="15.75" thickBot="1" x14ac:dyDescent="0.3">
      <c r="A135" s="51"/>
      <c r="B135" s="51"/>
      <c r="C135" s="51">
        <v>14686</v>
      </c>
      <c r="D135" s="51"/>
      <c r="E135" s="51">
        <v>7</v>
      </c>
    </row>
    <row r="136" spans="1:5" ht="15.75" thickBot="1" x14ac:dyDescent="0.3">
      <c r="A136" s="51"/>
      <c r="B136" s="51"/>
      <c r="C136" s="51">
        <v>803021.34999999963</v>
      </c>
      <c r="D136" s="51"/>
      <c r="E136" s="51">
        <v>318772.12000000005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2019-01-30T01:34:58Z</cp:lastPrinted>
  <dcterms:created xsi:type="dcterms:W3CDTF">2016-03-18T02:51:51Z</dcterms:created>
  <dcterms:modified xsi:type="dcterms:W3CDTF">2021-03-03T02:25:54Z</dcterms:modified>
</cp:coreProperties>
</file>